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600" windowHeight="8190" activeTab="0"/>
  </bookViews>
  <sheets>
    <sheet name="งบแสดงผลการดำเนินงาน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<sst xmlns="http://schemas.openxmlformats.org/spreadsheetml/2006/main" count="102" uniqueCount="69">
  <si>
    <t>องค์การบริหารส่วนจังหวัดสมุทรสาคร</t>
  </si>
  <si>
    <t>งบแสดงผลการดำเนินงานจ่ายจากเงินรายรับ</t>
  </si>
  <si>
    <t>รายการ</t>
  </si>
  <si>
    <t>ประมาณการ</t>
  </si>
  <si>
    <t>รวม</t>
  </si>
  <si>
    <t>บริหารงาน</t>
  </si>
  <si>
    <t>การรักษา</t>
  </si>
  <si>
    <t>การศึกษา</t>
  </si>
  <si>
    <t>สังคม</t>
  </si>
  <si>
    <t>สาธารณสุข</t>
  </si>
  <si>
    <t>เคหะและ</t>
  </si>
  <si>
    <t>สร้างความ</t>
  </si>
  <si>
    <t>การศาสนา</t>
  </si>
  <si>
    <t>อุตสาหกรรม</t>
  </si>
  <si>
    <t>การเกษตร</t>
  </si>
  <si>
    <t>การพาณิชย์</t>
  </si>
  <si>
    <t>งบกลาง</t>
  </si>
  <si>
    <t>ทั่วไป</t>
  </si>
  <si>
    <t>ความสงบ</t>
  </si>
  <si>
    <t>สงเคราะห์</t>
  </si>
  <si>
    <t>ชุมชน</t>
  </si>
  <si>
    <t>เข้มแข็ง</t>
  </si>
  <si>
    <t>วัฒนธรรมและ</t>
  </si>
  <si>
    <t>และ</t>
  </si>
  <si>
    <t>ภายใน</t>
  </si>
  <si>
    <t>ของชุมชน</t>
  </si>
  <si>
    <t>นันทนาการ</t>
  </si>
  <si>
    <t>การโยธา</t>
  </si>
  <si>
    <t>รายจ่าย</t>
  </si>
  <si>
    <t>เงินเดือน</t>
  </si>
  <si>
    <t>-</t>
  </si>
  <si>
    <t>เงินเดือน (ท)</t>
  </si>
  <si>
    <t>เงินเดือน (ก)</t>
  </si>
  <si>
    <t>ค่าจ้างประจำ</t>
  </si>
  <si>
    <t>ค่าจ้างประจำ (ท)</t>
  </si>
  <si>
    <t>ค่าจ้างชั่วคราว</t>
  </si>
  <si>
    <t>ค่าจ้างชั่วคราว  (ท)</t>
  </si>
  <si>
    <t>ค่าตอบแทน</t>
  </si>
  <si>
    <t>ค่าตอบแทน (ท)</t>
  </si>
  <si>
    <t>ค่าตอบแทน (ก)</t>
  </si>
  <si>
    <t>ค่าใช้สอย</t>
  </si>
  <si>
    <t>ค่าใช้สอย  (ท)</t>
  </si>
  <si>
    <t>ค่าวัสดุ</t>
  </si>
  <si>
    <t>ค่าวัสดุ (ท)</t>
  </si>
  <si>
    <t>ค่าสาธารณูปโภค</t>
  </si>
  <si>
    <t>ค่าสาธารณูปโภค (ท)</t>
  </si>
  <si>
    <t>เงินอุดหนุน</t>
  </si>
  <si>
    <t>เงินอุดหนุน (ก)</t>
  </si>
  <si>
    <t>รายจ่ายอื่น</t>
  </si>
  <si>
    <t>งบกลาง  (ท)</t>
  </si>
  <si>
    <t>งบกลาง  (ก)</t>
  </si>
  <si>
    <t>ค่าครุภัณฑ์  (หมายเหตุ 1)</t>
  </si>
  <si>
    <t>ค่าครุภัณฑ์  (ก)  (หมายเหตุ 1)</t>
  </si>
  <si>
    <t>ค่าที่ดินและสิ่งก่อสร้าง (หมายเหตุ 2)</t>
  </si>
  <si>
    <t>ค่าที่ดินและสิ่งก่อสร้าง (ท)  (หมายเหตุ 2)</t>
  </si>
  <si>
    <t>ค่าที่ดินและสิ่งก่อสร้าง (ก)  (หมายเหตุ 2)</t>
  </si>
  <si>
    <t>รวมรายจ่าย</t>
  </si>
  <si>
    <t>-2-</t>
  </si>
  <si>
    <t>รายรับ</t>
  </si>
  <si>
    <t>ภาษีอากร</t>
  </si>
  <si>
    <t>ค่าธรรมเนียมค่าปรับและใบอนุญาต</t>
  </si>
  <si>
    <t>รายได้จากทรัพย์สิน</t>
  </si>
  <si>
    <t>รายได้เบ็ดเตล็ด</t>
  </si>
  <si>
    <t>รายได้จากทุน</t>
  </si>
  <si>
    <t>รัรฐบาลจัดสรร</t>
  </si>
  <si>
    <t>อุดหนุนทั่วไป</t>
  </si>
  <si>
    <t>อุดหนุนเฉพาะกิจ</t>
  </si>
  <si>
    <t>รวมรายรับ</t>
  </si>
  <si>
    <t>รายรับสูงกว่ารายจ่าย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</si>
</sst>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4">
    <font>
      <sz val="10"/>
      <name val="Arial"/>
      <family val="2"/>
    </font>
    <font>
      <sz val="11"/>
      <color indexed="8"/>
      <name val="Tahoma"/>
      <family val="2"/>
    </font>
    <font>
      <b/>
      <sz val="13.5"/>
      <name val="TH SarabunPSK"/>
      <family val="2"/>
    </font>
    <font>
      <b/>
      <sz val="12.5"/>
      <name val="TH SarabunPSK"/>
      <family val="2"/>
    </font>
    <font>
      <b/>
      <u val="single"/>
      <sz val="14"/>
      <name val="TH SarabunPSK"/>
      <family val="2"/>
    </font>
    <font>
      <sz val="14"/>
      <name val="TH SarabunPSK"/>
      <family val="2"/>
    </font>
    <font>
      <sz val="12"/>
      <name val="TH SarabunPSK"/>
      <family val="2"/>
    </font>
    <font>
      <b/>
      <sz val="14"/>
      <name val="TH SarabunPSK"/>
      <family val="2"/>
    </font>
    <font>
      <sz val="13.5"/>
      <name val="TH SarabunPSK"/>
      <family val="2"/>
    </font>
    <font>
      <u val="single"/>
      <sz val="14"/>
      <name val="TH SarabunPSK"/>
      <family val="2"/>
    </font>
    <font>
      <sz val="16"/>
      <name val="AngsanaUPC"/>
      <family val="1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/>
      <bottom style="double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2" applyNumberFormat="0" applyAlignment="0" applyProtection="0"/>
    <xf numFmtId="0" fontId="34" fillId="0" borderId="3" applyNumberFormat="0" applyFill="0" applyAlignment="0" applyProtection="0"/>
    <xf numFmtId="0" fontId="35" fillId="22" borderId="0" applyNumberFormat="0" applyBorder="0" applyAlignment="0" applyProtection="0"/>
    <xf numFmtId="0" fontId="10" fillId="0" borderId="0">
      <alignment/>
      <protection/>
    </xf>
    <xf numFmtId="0" fontId="36" fillId="23" borderId="1" applyNumberFormat="0" applyAlignment="0" applyProtection="0"/>
    <xf numFmtId="0" fontId="37" fillId="24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40" fillId="20" borderId="5" applyNumberFormat="0" applyAlignment="0" applyProtection="0"/>
    <xf numFmtId="0" fontId="0" fillId="32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4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4" fontId="3" fillId="0" borderId="11" xfId="0" applyNumberFormat="1" applyFont="1" applyFill="1" applyBorder="1" applyAlignment="1">
      <alignment horizontal="center" vertical="center"/>
    </xf>
    <xf numFmtId="4" fontId="3" fillId="0" borderId="12" xfId="0" applyNumberFormat="1" applyFont="1" applyFill="1" applyBorder="1" applyAlignment="1">
      <alignment horizontal="center" vertical="center"/>
    </xf>
    <xf numFmtId="4" fontId="3" fillId="0" borderId="13" xfId="0" applyNumberFormat="1" applyFont="1" applyFill="1" applyBorder="1" applyAlignment="1">
      <alignment horizontal="center" vertical="center"/>
    </xf>
    <xf numFmtId="4" fontId="3" fillId="0" borderId="14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4" fontId="3" fillId="0" borderId="15" xfId="0" applyNumberFormat="1" applyFont="1" applyFill="1" applyBorder="1" applyAlignment="1">
      <alignment horizontal="center" vertical="center"/>
    </xf>
    <xf numFmtId="4" fontId="3" fillId="0" borderId="16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/>
    </xf>
    <xf numFmtId="4" fontId="3" fillId="0" borderId="17" xfId="0" applyNumberFormat="1" applyFont="1" applyFill="1" applyBorder="1" applyAlignment="1">
      <alignment horizontal="center" vertical="center"/>
    </xf>
    <xf numFmtId="4" fontId="3" fillId="0" borderId="18" xfId="0" applyNumberFormat="1" applyFont="1" applyFill="1" applyBorder="1" applyAlignment="1">
      <alignment horizontal="center" vertical="center"/>
    </xf>
    <xf numFmtId="4" fontId="3" fillId="0" borderId="19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4" fontId="3" fillId="0" borderId="20" xfId="0" applyNumberFormat="1" applyFont="1" applyFill="1" applyBorder="1" applyAlignment="1">
      <alignment horizontal="center" vertical="center"/>
    </xf>
    <xf numFmtId="0" fontId="4" fillId="0" borderId="21" xfId="0" applyFont="1" applyFill="1" applyBorder="1" applyAlignment="1">
      <alignment/>
    </xf>
    <xf numFmtId="4" fontId="5" fillId="0" borderId="21" xfId="0" applyNumberFormat="1" applyFont="1" applyFill="1" applyBorder="1" applyAlignment="1">
      <alignment/>
    </xf>
    <xf numFmtId="4" fontId="5" fillId="0" borderId="21" xfId="0" applyNumberFormat="1" applyFont="1" applyFill="1" applyBorder="1" applyAlignment="1">
      <alignment horizontal="center"/>
    </xf>
    <xf numFmtId="4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5" fillId="0" borderId="22" xfId="0" applyFont="1" applyFill="1" applyBorder="1" applyAlignment="1">
      <alignment/>
    </xf>
    <xf numFmtId="43" fontId="5" fillId="0" borderId="22" xfId="36" applyFont="1" applyFill="1" applyBorder="1" applyAlignment="1">
      <alignment/>
    </xf>
    <xf numFmtId="43" fontId="5" fillId="0" borderId="22" xfId="36" applyFont="1" applyFill="1" applyBorder="1" applyAlignment="1">
      <alignment/>
    </xf>
    <xf numFmtId="43" fontId="5" fillId="0" borderId="22" xfId="36" applyFont="1" applyFill="1" applyBorder="1" applyAlignment="1">
      <alignment horizontal="center"/>
    </xf>
    <xf numFmtId="43" fontId="5" fillId="0" borderId="22" xfId="36" applyFont="1" applyFill="1" applyBorder="1" applyAlignment="1">
      <alignment horizontal="right"/>
    </xf>
    <xf numFmtId="0" fontId="6" fillId="0" borderId="22" xfId="0" applyFont="1" applyFill="1" applyBorder="1" applyAlignment="1">
      <alignment/>
    </xf>
    <xf numFmtId="43" fontId="5" fillId="0" borderId="23" xfId="36" applyFont="1" applyFill="1" applyBorder="1" applyAlignment="1">
      <alignment/>
    </xf>
    <xf numFmtId="43" fontId="5" fillId="0" borderId="23" xfId="36" applyFont="1" applyFill="1" applyBorder="1" applyAlignment="1">
      <alignment horizontal="center"/>
    </xf>
    <xf numFmtId="0" fontId="6" fillId="0" borderId="24" xfId="0" applyFont="1" applyFill="1" applyBorder="1" applyAlignment="1">
      <alignment/>
    </xf>
    <xf numFmtId="0" fontId="7" fillId="0" borderId="25" xfId="0" applyFont="1" applyFill="1" applyBorder="1" applyAlignment="1">
      <alignment horizontal="center"/>
    </xf>
    <xf numFmtId="43" fontId="5" fillId="0" borderId="26" xfId="36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/>
    </xf>
    <xf numFmtId="4" fontId="5" fillId="0" borderId="0" xfId="0" applyNumberFormat="1" applyFont="1" applyFill="1" applyBorder="1" applyAlignment="1">
      <alignment horizontal="center"/>
    </xf>
    <xf numFmtId="4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49" fontId="8" fillId="0" borderId="0" xfId="0" applyNumberFormat="1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/>
    </xf>
    <xf numFmtId="4" fontId="7" fillId="0" borderId="11" xfId="0" applyNumberFormat="1" applyFont="1" applyFill="1" applyBorder="1" applyAlignment="1">
      <alignment horizontal="center" vertical="center"/>
    </xf>
    <xf numFmtId="4" fontId="7" fillId="0" borderId="12" xfId="0" applyNumberFormat="1" applyFont="1" applyFill="1" applyBorder="1" applyAlignment="1">
      <alignment horizontal="center" vertical="center"/>
    </xf>
    <xf numFmtId="4" fontId="7" fillId="0" borderId="13" xfId="0" applyNumberFormat="1" applyFont="1" applyFill="1" applyBorder="1" applyAlignment="1">
      <alignment horizontal="center" vertical="center"/>
    </xf>
    <xf numFmtId="4" fontId="7" fillId="0" borderId="14" xfId="0" applyNumberFormat="1" applyFont="1" applyFill="1" applyBorder="1" applyAlignment="1">
      <alignment horizontal="center" vertical="center"/>
    </xf>
    <xf numFmtId="4" fontId="7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vertical="center"/>
    </xf>
    <xf numFmtId="4" fontId="7" fillId="0" borderId="15" xfId="0" applyNumberFormat="1" applyFont="1" applyFill="1" applyBorder="1" applyAlignment="1">
      <alignment horizontal="center" vertical="center"/>
    </xf>
    <xf numFmtId="4" fontId="7" fillId="0" borderId="16" xfId="0" applyNumberFormat="1" applyFont="1" applyFill="1" applyBorder="1" applyAlignment="1">
      <alignment horizontal="center" vertical="center"/>
    </xf>
    <xf numFmtId="4" fontId="7" fillId="0" borderId="0" xfId="0" applyNumberFormat="1" applyFont="1" applyFill="1" applyBorder="1" applyAlignment="1">
      <alignment horizontal="center" vertical="center"/>
    </xf>
    <xf numFmtId="4" fontId="7" fillId="0" borderId="17" xfId="0" applyNumberFormat="1" applyFont="1" applyFill="1" applyBorder="1" applyAlignment="1">
      <alignment horizontal="center" vertical="center"/>
    </xf>
    <xf numFmtId="4" fontId="7" fillId="0" borderId="18" xfId="0" applyNumberFormat="1" applyFont="1" applyFill="1" applyBorder="1" applyAlignment="1">
      <alignment horizontal="center" vertical="center"/>
    </xf>
    <xf numFmtId="4" fontId="7" fillId="0" borderId="19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4" fontId="7" fillId="0" borderId="20" xfId="0" applyNumberFormat="1" applyFont="1" applyFill="1" applyBorder="1" applyAlignment="1">
      <alignment horizontal="center" vertical="center"/>
    </xf>
    <xf numFmtId="0" fontId="9" fillId="0" borderId="21" xfId="0" applyFont="1" applyFill="1" applyBorder="1" applyAlignment="1">
      <alignment/>
    </xf>
    <xf numFmtId="0" fontId="5" fillId="0" borderId="23" xfId="0" applyFont="1" applyFill="1" applyBorder="1" applyAlignment="1">
      <alignment/>
    </xf>
    <xf numFmtId="0" fontId="7" fillId="0" borderId="24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4" fontId="5" fillId="0" borderId="27" xfId="0" applyNumberFormat="1" applyFont="1" applyFill="1" applyBorder="1" applyAlignment="1">
      <alignment/>
    </xf>
    <xf numFmtId="4" fontId="5" fillId="0" borderId="0" xfId="0" applyNumberFormat="1" applyFont="1" applyFill="1" applyAlignment="1">
      <alignment horizontal="center"/>
    </xf>
    <xf numFmtId="4" fontId="3" fillId="0" borderId="12" xfId="0" applyNumberFormat="1" applyFont="1" applyFill="1" applyBorder="1" applyAlignment="1">
      <alignment horizontal="center" vertical="center"/>
    </xf>
    <xf numFmtId="4" fontId="3" fillId="0" borderId="16" xfId="0" applyNumberFormat="1" applyFont="1" applyFill="1" applyBorder="1" applyAlignment="1">
      <alignment horizontal="center" vertical="center"/>
    </xf>
    <xf numFmtId="4" fontId="3" fillId="0" borderId="19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/>
    </xf>
    <xf numFmtId="0" fontId="7" fillId="0" borderId="25" xfId="0" applyFont="1" applyFill="1" applyBorder="1" applyAlignment="1">
      <alignment horizontal="center" vertical="center"/>
    </xf>
    <xf numFmtId="4" fontId="7" fillId="0" borderId="25" xfId="0" applyNumberFormat="1" applyFont="1" applyFill="1" applyBorder="1" applyAlignment="1">
      <alignment horizontal="center" vertical="center"/>
    </xf>
    <xf numFmtId="4" fontId="7" fillId="0" borderId="14" xfId="0" applyNumberFormat="1" applyFont="1" applyFill="1" applyBorder="1" applyAlignment="1">
      <alignment horizontal="center" vertical="center"/>
    </xf>
    <xf numFmtId="4" fontId="7" fillId="0" borderId="17" xfId="0" applyNumberFormat="1" applyFont="1" applyFill="1" applyBorder="1" applyAlignment="1">
      <alignment horizontal="center" vertical="center"/>
    </xf>
    <xf numFmtId="4" fontId="7" fillId="0" borderId="20" xfId="0" applyNumberFormat="1" applyFont="1" applyFill="1" applyBorder="1" applyAlignment="1">
      <alignment horizontal="center" vertical="center"/>
    </xf>
    <xf numFmtId="4" fontId="7" fillId="0" borderId="12" xfId="0" applyNumberFormat="1" applyFont="1" applyFill="1" applyBorder="1" applyAlignment="1">
      <alignment horizontal="center" vertical="center"/>
    </xf>
    <xf numFmtId="4" fontId="7" fillId="0" borderId="16" xfId="0" applyNumberFormat="1" applyFont="1" applyFill="1" applyBorder="1" applyAlignment="1">
      <alignment horizontal="center" vertical="center"/>
    </xf>
    <xf numFmtId="4" fontId="7" fillId="0" borderId="19" xfId="0" applyNumberFormat="1" applyFont="1" applyFill="1" applyBorder="1" applyAlignment="1">
      <alignment horizontal="center" vertical="center"/>
    </xf>
    <xf numFmtId="4" fontId="7" fillId="0" borderId="11" xfId="0" applyNumberFormat="1" applyFont="1" applyFill="1" applyBorder="1" applyAlignment="1">
      <alignment horizontal="center" vertical="center"/>
    </xf>
    <xf numFmtId="4" fontId="7" fillId="0" borderId="15" xfId="0" applyNumberFormat="1" applyFont="1" applyFill="1" applyBorder="1" applyAlignment="1">
      <alignment horizontal="center" vertical="center"/>
    </xf>
    <xf numFmtId="4" fontId="7" fillId="0" borderId="18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 vertical="center"/>
    </xf>
    <xf numFmtId="4" fontId="3" fillId="0" borderId="25" xfId="0" applyNumberFormat="1" applyFont="1" applyFill="1" applyBorder="1" applyAlignment="1">
      <alignment horizontal="center" vertical="center"/>
    </xf>
    <xf numFmtId="4" fontId="3" fillId="0" borderId="14" xfId="0" applyNumberFormat="1" applyFont="1" applyFill="1" applyBorder="1" applyAlignment="1">
      <alignment horizontal="center" vertical="center"/>
    </xf>
    <xf numFmtId="4" fontId="3" fillId="0" borderId="17" xfId="0" applyNumberFormat="1" applyFont="1" applyFill="1" applyBorder="1" applyAlignment="1">
      <alignment horizontal="center" vertical="center"/>
    </xf>
    <xf numFmtId="4" fontId="3" fillId="0" borderId="20" xfId="0" applyNumberFormat="1" applyFont="1" applyFill="1" applyBorder="1" applyAlignment="1">
      <alignment horizontal="center" vertical="center"/>
    </xf>
    <xf numFmtId="4" fontId="3" fillId="0" borderId="11" xfId="0" applyNumberFormat="1" applyFont="1" applyFill="1" applyBorder="1" applyAlignment="1">
      <alignment horizontal="center" vertical="center"/>
    </xf>
    <xf numFmtId="4" fontId="3" fillId="0" borderId="15" xfId="0" applyNumberFormat="1" applyFont="1" applyFill="1" applyBorder="1" applyAlignment="1">
      <alignment horizontal="center" vertical="center"/>
    </xf>
    <xf numFmtId="4" fontId="3" fillId="0" borderId="18" xfId="0" applyNumberFormat="1" applyFont="1" applyFill="1" applyBorder="1" applyAlignment="1">
      <alignment horizontal="center" vertical="center"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กติ 4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ta1\&#3591;&#3634;&#3609;&#3610;&#3633;&#3597;&#3594;&#3637;\&#3611;&#3619;&#3632;&#3592;&#3635;&#3611;&#3637;&#3591;&#3610;&#3611;&#3619;&#3632;&#3617;&#3634;&#3603;%202558\&#3591;&#3634;&#3609;&#3610;&#3633;&#3597;&#3594;&#3637;(nid)\&#3611;&#3637;&#3591;&#3610;&#3611;&#3619;&#3632;&#3617;&#3634;&#3603;%2058\&#3619;&#3634;&#3618;&#3592;&#3656;&#3634;&#3618;&#3649;&#3618;&#3585;&#3605;&#3634;&#3617;&#3649;&#3612;&#3609;&#3591;&#3634;&#3609;\&#3585;.&#3588;.-&#3585;.&#3618;.58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งานบริหารทั่วไป(110)"/>
      <sheetName val="การรักษาความสงบ(120)"/>
      <sheetName val="การศึกษา(210)"/>
      <sheetName val="สาธารณสุข (220)"/>
      <sheetName val="สังคมสงเคราะห์ (230)"/>
      <sheetName val="เคหะชุมชน(240)"/>
      <sheetName val="สร้างความเข็มแข็ง (250)"/>
      <sheetName val="การศาสนา(260)"/>
      <sheetName val="อุตสาหกรรม(310)"/>
      <sheetName val="การเกษตร(320)"/>
      <sheetName val="งบกลาง(410)"/>
      <sheetName val="เงินสะสม"/>
      <sheetName val="แผนงานรวม"/>
      <sheetName val="เงินรายรับ+เงินสะสม"/>
      <sheetName val="เหมือนแผนงานรวม"/>
      <sheetName val="หมายเหตุประกอบงบฯ4"/>
      <sheetName val="หมายเหตุประกอบงบฯ3"/>
      <sheetName val="รายงานรายจ่ายเงินสะสม"/>
      <sheetName val="Sheet1"/>
    </sheetNames>
    <sheetDataSet>
      <sheetData sheetId="0">
        <row r="8">
          <cell r="B8">
            <v>26755700</v>
          </cell>
          <cell r="C8">
            <v>26003228.339999996</v>
          </cell>
        </row>
        <row r="9">
          <cell r="C9">
            <v>172540</v>
          </cell>
        </row>
        <row r="10">
          <cell r="B10">
            <v>1638000</v>
          </cell>
          <cell r="C10">
            <v>1633410</v>
          </cell>
        </row>
        <row r="11">
          <cell r="B11">
            <v>10200600</v>
          </cell>
          <cell r="C11">
            <v>9915643.68</v>
          </cell>
        </row>
        <row r="12">
          <cell r="B12">
            <v>11845000</v>
          </cell>
          <cell r="C12">
            <v>10961162.5</v>
          </cell>
        </row>
        <row r="13">
          <cell r="B13">
            <v>50000</v>
          </cell>
          <cell r="C13">
            <v>6200</v>
          </cell>
        </row>
        <row r="14">
          <cell r="C14">
            <v>21000</v>
          </cell>
        </row>
        <row r="15">
          <cell r="B15">
            <v>11743000</v>
          </cell>
          <cell r="C15">
            <v>9796005.940000001</v>
          </cell>
        </row>
        <row r="16">
          <cell r="B16">
            <v>3456500</v>
          </cell>
          <cell r="C16">
            <v>2914382.05</v>
          </cell>
        </row>
        <row r="17">
          <cell r="B17">
            <v>3675000</v>
          </cell>
          <cell r="C17">
            <v>3378230.62</v>
          </cell>
        </row>
        <row r="19">
          <cell r="B19">
            <v>2160556</v>
          </cell>
          <cell r="C19">
            <v>2110555.6799999997</v>
          </cell>
        </row>
        <row r="21">
          <cell r="B21">
            <v>1409700</v>
          </cell>
          <cell r="C21">
            <v>1087251.23</v>
          </cell>
        </row>
        <row r="22">
          <cell r="B22">
            <v>100000</v>
          </cell>
          <cell r="C22">
            <v>0</v>
          </cell>
        </row>
      </sheetData>
      <sheetData sheetId="1">
        <row r="15">
          <cell r="B15">
            <v>955000</v>
          </cell>
          <cell r="C15">
            <v>955000</v>
          </cell>
        </row>
        <row r="18">
          <cell r="B18">
            <v>2500000</v>
          </cell>
          <cell r="C18">
            <v>2500000</v>
          </cell>
        </row>
        <row r="19">
          <cell r="C19">
            <v>0</v>
          </cell>
        </row>
      </sheetData>
      <sheetData sheetId="2">
        <row r="8">
          <cell r="B8">
            <v>1655900</v>
          </cell>
          <cell r="C8">
            <v>1362275.02</v>
          </cell>
        </row>
        <row r="9">
          <cell r="B9">
            <v>42533000</v>
          </cell>
          <cell r="D9">
            <v>29393429.98</v>
          </cell>
        </row>
        <row r="10">
          <cell r="B10">
            <v>0</v>
          </cell>
          <cell r="D10">
            <v>0</v>
          </cell>
        </row>
        <row r="11">
          <cell r="B11">
            <v>426700</v>
          </cell>
          <cell r="D11">
            <v>390240</v>
          </cell>
        </row>
        <row r="12">
          <cell r="B12">
            <v>6781300</v>
          </cell>
          <cell r="C12">
            <v>6674744.03</v>
          </cell>
        </row>
        <row r="13">
          <cell r="B13">
            <v>680000</v>
          </cell>
          <cell r="C13">
            <v>662232.86</v>
          </cell>
        </row>
        <row r="14">
          <cell r="B14">
            <v>700000</v>
          </cell>
          <cell r="C14">
            <v>612890</v>
          </cell>
        </row>
        <row r="15">
          <cell r="B15">
            <v>300000</v>
          </cell>
          <cell r="C15">
            <v>0</v>
          </cell>
        </row>
        <row r="16">
          <cell r="B16">
            <v>8233720</v>
          </cell>
          <cell r="C16">
            <v>6856286.1</v>
          </cell>
        </row>
        <row r="17">
          <cell r="B17">
            <v>10319600</v>
          </cell>
          <cell r="C17">
            <v>7920496</v>
          </cell>
        </row>
        <row r="18">
          <cell r="B18">
            <v>1765400</v>
          </cell>
          <cell r="C18">
            <v>574858.8</v>
          </cell>
        </row>
        <row r="19">
          <cell r="B19">
            <v>3412400</v>
          </cell>
          <cell r="C19">
            <v>3145463.42</v>
          </cell>
        </row>
        <row r="20">
          <cell r="B20">
            <v>3606000</v>
          </cell>
          <cell r="C20">
            <v>3369256.5</v>
          </cell>
        </row>
        <row r="21">
          <cell r="B21">
            <v>38129760</v>
          </cell>
          <cell r="C21">
            <v>38129760</v>
          </cell>
        </row>
        <row r="22">
          <cell r="C22">
            <v>9140409</v>
          </cell>
        </row>
        <row r="24">
          <cell r="B24">
            <v>4278100</v>
          </cell>
          <cell r="C24">
            <v>3994966</v>
          </cell>
        </row>
        <row r="25">
          <cell r="C25">
            <v>2420900</v>
          </cell>
        </row>
        <row r="26">
          <cell r="B26">
            <v>4634000</v>
          </cell>
          <cell r="C26">
            <v>4562000</v>
          </cell>
        </row>
        <row r="27">
          <cell r="B27">
            <v>400000</v>
          </cell>
        </row>
        <row r="28">
          <cell r="C28">
            <v>10328000</v>
          </cell>
        </row>
      </sheetData>
      <sheetData sheetId="3">
        <row r="12">
          <cell r="B12">
            <v>1523000</v>
          </cell>
          <cell r="C12">
            <v>1522550</v>
          </cell>
        </row>
        <row r="16">
          <cell r="C16">
            <v>26056200</v>
          </cell>
        </row>
      </sheetData>
      <sheetData sheetId="4">
        <row r="12">
          <cell r="B12">
            <v>8123541</v>
          </cell>
          <cell r="C12">
            <v>8112549</v>
          </cell>
        </row>
        <row r="15">
          <cell r="B15">
            <v>0</v>
          </cell>
          <cell r="C15">
            <v>0</v>
          </cell>
        </row>
        <row r="19">
          <cell r="B19">
            <v>38000</v>
          </cell>
          <cell r="C19">
            <v>38000</v>
          </cell>
        </row>
      </sheetData>
      <sheetData sheetId="5">
        <row r="12">
          <cell r="B12">
            <v>300000</v>
          </cell>
          <cell r="E12">
            <v>294343</v>
          </cell>
        </row>
        <row r="15">
          <cell r="B15">
            <v>11573500</v>
          </cell>
          <cell r="C15">
            <v>11573500</v>
          </cell>
        </row>
        <row r="19">
          <cell r="B19">
            <v>402722200</v>
          </cell>
          <cell r="C19">
            <v>402313460</v>
          </cell>
        </row>
        <row r="20">
          <cell r="B20">
            <v>53648800</v>
          </cell>
          <cell r="E20">
            <v>53648800</v>
          </cell>
        </row>
        <row r="21">
          <cell r="C21">
            <v>7136000</v>
          </cell>
        </row>
      </sheetData>
      <sheetData sheetId="6">
        <row r="12">
          <cell r="B12">
            <v>11909459</v>
          </cell>
          <cell r="C12">
            <v>10106198.3</v>
          </cell>
        </row>
        <row r="15">
          <cell r="B15">
            <v>180000</v>
          </cell>
          <cell r="C15">
            <v>180000</v>
          </cell>
        </row>
      </sheetData>
      <sheetData sheetId="7">
        <row r="3">
          <cell r="A3" t="str">
            <v>ตั้งแต่วันที่  1  ตุลาคม  2557  ถึง 30 กันยายน 2558</v>
          </cell>
        </row>
        <row r="10">
          <cell r="B10">
            <v>762500</v>
          </cell>
          <cell r="C10">
            <v>754800</v>
          </cell>
        </row>
        <row r="12">
          <cell r="B12">
            <v>1620000</v>
          </cell>
          <cell r="C12">
            <v>1588250</v>
          </cell>
        </row>
        <row r="13">
          <cell r="B13">
            <v>12000</v>
          </cell>
        </row>
        <row r="14">
          <cell r="B14">
            <v>435000</v>
          </cell>
          <cell r="C14">
            <v>367856.22</v>
          </cell>
        </row>
        <row r="15">
          <cell r="B15">
            <v>216000</v>
          </cell>
          <cell r="C15">
            <v>216000</v>
          </cell>
        </row>
        <row r="16">
          <cell r="B16">
            <v>38286000</v>
          </cell>
          <cell r="C16">
            <v>38286000</v>
          </cell>
        </row>
        <row r="19">
          <cell r="B19">
            <v>2651000</v>
          </cell>
          <cell r="C19">
            <v>2651000</v>
          </cell>
        </row>
        <row r="20">
          <cell r="B20">
            <v>1054000</v>
          </cell>
          <cell r="C20">
            <v>754348.72</v>
          </cell>
        </row>
      </sheetData>
      <sheetData sheetId="8">
        <row r="8">
          <cell r="B8">
            <v>5116920</v>
          </cell>
          <cell r="C8">
            <v>5113381.53</v>
          </cell>
        </row>
        <row r="9">
          <cell r="B9">
            <v>2570000</v>
          </cell>
          <cell r="C9">
            <v>2536950</v>
          </cell>
        </row>
        <row r="10">
          <cell r="B10">
            <v>6161500</v>
          </cell>
          <cell r="D10">
            <v>6060587.42</v>
          </cell>
        </row>
        <row r="11">
          <cell r="B11">
            <v>100000</v>
          </cell>
          <cell r="C11">
            <v>60990</v>
          </cell>
        </row>
        <row r="12">
          <cell r="B12">
            <v>662000</v>
          </cell>
          <cell r="C12">
            <v>547466.04</v>
          </cell>
        </row>
        <row r="13">
          <cell r="B13">
            <v>6573000</v>
          </cell>
          <cell r="C13">
            <v>5607452.1899999995</v>
          </cell>
        </row>
        <row r="18">
          <cell r="B18">
            <v>6680500</v>
          </cell>
          <cell r="C18">
            <v>6647408.970000001</v>
          </cell>
        </row>
        <row r="19">
          <cell r="C19">
            <v>0</v>
          </cell>
        </row>
        <row r="20">
          <cell r="B20">
            <v>3600000</v>
          </cell>
          <cell r="C20">
            <v>1588757.8</v>
          </cell>
        </row>
      </sheetData>
      <sheetData sheetId="9">
        <row r="12">
          <cell r="B12">
            <v>10000</v>
          </cell>
          <cell r="C12">
            <v>6250</v>
          </cell>
        </row>
        <row r="15">
          <cell r="B15">
            <v>200000</v>
          </cell>
          <cell r="C15">
            <v>200000</v>
          </cell>
        </row>
      </sheetData>
      <sheetData sheetId="10">
        <row r="17">
          <cell r="C17">
            <v>11677144</v>
          </cell>
          <cell r="D17">
            <v>11401531</v>
          </cell>
        </row>
        <row r="18">
          <cell r="C18">
            <v>885000</v>
          </cell>
          <cell r="D18">
            <v>736572.16</v>
          </cell>
        </row>
        <row r="19">
          <cell r="C19">
            <v>0</v>
          </cell>
          <cell r="D19">
            <v>8777429.75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W55"/>
  <sheetViews>
    <sheetView tabSelected="1" zoomScalePageLayoutView="0" workbookViewId="0" topLeftCell="A1">
      <selection activeCell="D11" sqref="D11"/>
    </sheetView>
  </sheetViews>
  <sheetFormatPr defaultColWidth="29.57421875" defaultRowHeight="12.75"/>
  <cols>
    <col min="1" max="1" width="24.8515625" style="39" customWidth="1"/>
    <col min="2" max="2" width="14.28125" style="38" customWidth="1"/>
    <col min="3" max="3" width="14.140625" style="38" customWidth="1"/>
    <col min="4" max="4" width="13.421875" style="38" bestFit="1" customWidth="1"/>
    <col min="5" max="5" width="12.421875" style="38" bestFit="1" customWidth="1"/>
    <col min="6" max="6" width="14.421875" style="38" bestFit="1" customWidth="1"/>
    <col min="7" max="7" width="12.421875" style="38" bestFit="1" customWidth="1"/>
    <col min="8" max="8" width="13.421875" style="38" bestFit="1" customWidth="1"/>
    <col min="9" max="9" width="14.421875" style="38" bestFit="1" customWidth="1"/>
    <col min="10" max="12" width="13.421875" style="38" bestFit="1" customWidth="1"/>
    <col min="13" max="13" width="12.421875" style="38" bestFit="1" customWidth="1"/>
    <col min="14" max="14" width="8.7109375" style="38" customWidth="1"/>
    <col min="15" max="15" width="13.28125" style="38" customWidth="1"/>
    <col min="16" max="75" width="29.57421875" style="38" customWidth="1"/>
    <col min="76" max="16384" width="29.57421875" style="39" customWidth="1"/>
  </cols>
  <sheetData>
    <row r="1" spans="1:75" s="2" customFormat="1" ht="18">
      <c r="A1" s="77" t="s">
        <v>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</row>
    <row r="2" spans="1:75" s="2" customFormat="1" ht="18">
      <c r="A2" s="78" t="s">
        <v>1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</row>
    <row r="3" spans="1:75" s="2" customFormat="1" ht="18">
      <c r="A3" s="79" t="str">
        <f>'[1]การศาสนา(260)'!A3</f>
        <v>ตั้งแต่วันที่  1  ตุลาคม  2557  ถึง 30 กันยายน 2558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</row>
    <row r="4" spans="1:75" s="2" customFormat="1" ht="10.5" customHeight="1">
      <c r="A4" s="3"/>
      <c r="B4" s="3"/>
      <c r="C4" s="3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</row>
    <row r="5" spans="1:75" s="10" customFormat="1" ht="17.25">
      <c r="A5" s="80" t="s">
        <v>2</v>
      </c>
      <c r="B5" s="81" t="s">
        <v>3</v>
      </c>
      <c r="C5" s="81" t="s">
        <v>4</v>
      </c>
      <c r="D5" s="5" t="s">
        <v>5</v>
      </c>
      <c r="E5" s="6" t="s">
        <v>6</v>
      </c>
      <c r="F5" s="82" t="s">
        <v>7</v>
      </c>
      <c r="G5" s="5" t="s">
        <v>8</v>
      </c>
      <c r="H5" s="62" t="s">
        <v>9</v>
      </c>
      <c r="I5" s="7" t="s">
        <v>10</v>
      </c>
      <c r="J5" s="5" t="s">
        <v>11</v>
      </c>
      <c r="K5" s="6" t="s">
        <v>12</v>
      </c>
      <c r="L5" s="8" t="s">
        <v>13</v>
      </c>
      <c r="M5" s="82" t="s">
        <v>14</v>
      </c>
      <c r="N5" s="85" t="s">
        <v>15</v>
      </c>
      <c r="O5" s="62" t="s">
        <v>16</v>
      </c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</row>
    <row r="6" spans="1:75" s="10" customFormat="1" ht="17.25">
      <c r="A6" s="80"/>
      <c r="B6" s="81"/>
      <c r="C6" s="81"/>
      <c r="D6" s="11" t="s">
        <v>17</v>
      </c>
      <c r="E6" s="12" t="s">
        <v>18</v>
      </c>
      <c r="F6" s="83"/>
      <c r="G6" s="11" t="s">
        <v>19</v>
      </c>
      <c r="H6" s="63"/>
      <c r="I6" s="13" t="s">
        <v>20</v>
      </c>
      <c r="J6" s="11" t="s">
        <v>21</v>
      </c>
      <c r="K6" s="12" t="s">
        <v>22</v>
      </c>
      <c r="L6" s="14" t="s">
        <v>23</v>
      </c>
      <c r="M6" s="83"/>
      <c r="N6" s="86"/>
      <c r="O6" s="63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</row>
    <row r="7" spans="1:75" s="10" customFormat="1" ht="17.25">
      <c r="A7" s="80"/>
      <c r="B7" s="81"/>
      <c r="C7" s="81"/>
      <c r="D7" s="15"/>
      <c r="E7" s="16" t="s">
        <v>24</v>
      </c>
      <c r="F7" s="84"/>
      <c r="G7" s="15"/>
      <c r="H7" s="64"/>
      <c r="I7" s="17"/>
      <c r="J7" s="15" t="s">
        <v>25</v>
      </c>
      <c r="K7" s="16" t="s">
        <v>26</v>
      </c>
      <c r="L7" s="18" t="s">
        <v>27</v>
      </c>
      <c r="M7" s="84"/>
      <c r="N7" s="87"/>
      <c r="O7" s="64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</row>
    <row r="8" spans="1:75" s="23" customFormat="1" ht="18.75">
      <c r="A8" s="19" t="s">
        <v>28</v>
      </c>
      <c r="B8" s="20"/>
      <c r="C8" s="20"/>
      <c r="D8" s="20"/>
      <c r="E8" s="20"/>
      <c r="F8" s="20"/>
      <c r="G8" s="21"/>
      <c r="H8" s="21"/>
      <c r="I8" s="21"/>
      <c r="J8" s="21"/>
      <c r="K8" s="21"/>
      <c r="L8" s="21"/>
      <c r="M8" s="21"/>
      <c r="N8" s="21"/>
      <c r="O8" s="21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</row>
    <row r="9" spans="1:75" s="23" customFormat="1" ht="18.75">
      <c r="A9" s="24" t="s">
        <v>29</v>
      </c>
      <c r="B9" s="25">
        <f>+'[1]งานบริหารทั่วไป(110)'!B8+'[1]การศึกษา(210)'!B8+'[1]อุตสาหกรรม(310)'!B8</f>
        <v>33528520</v>
      </c>
      <c r="C9" s="25">
        <f>SUM(D9:O9)</f>
        <v>32478884.889999997</v>
      </c>
      <c r="D9" s="26">
        <f>+'[1]งานบริหารทั่วไป(110)'!C8</f>
        <v>26003228.339999996</v>
      </c>
      <c r="E9" s="27">
        <v>0</v>
      </c>
      <c r="F9" s="26">
        <f>+'[1]การศึกษา(210)'!C8</f>
        <v>1362275.02</v>
      </c>
      <c r="G9" s="27" t="s">
        <v>30</v>
      </c>
      <c r="H9" s="26">
        <v>0</v>
      </c>
      <c r="I9" s="27">
        <v>0</v>
      </c>
      <c r="J9" s="27">
        <v>0</v>
      </c>
      <c r="K9" s="27">
        <v>0</v>
      </c>
      <c r="L9" s="27">
        <f>+'[1]อุตสาหกรรม(310)'!C8</f>
        <v>5113381.53</v>
      </c>
      <c r="M9" s="27">
        <v>0</v>
      </c>
      <c r="N9" s="27">
        <v>0</v>
      </c>
      <c r="O9" s="27">
        <v>0</v>
      </c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</row>
    <row r="10" spans="1:75" s="23" customFormat="1" ht="18.75">
      <c r="A10" s="24" t="s">
        <v>31</v>
      </c>
      <c r="B10" s="25">
        <f>+'[1]การศึกษา(210)'!B9</f>
        <v>42533000</v>
      </c>
      <c r="C10" s="25">
        <f aca="true" t="shared" si="0" ref="C10:C34">SUM(D10:O10)</f>
        <v>29393429.98</v>
      </c>
      <c r="D10" s="27">
        <v>0</v>
      </c>
      <c r="E10" s="27">
        <v>0</v>
      </c>
      <c r="F10" s="28">
        <f>+'[1]การศึกษา(210)'!D9</f>
        <v>29393429.98</v>
      </c>
      <c r="G10" s="27" t="s">
        <v>30</v>
      </c>
      <c r="H10" s="27">
        <v>0</v>
      </c>
      <c r="I10" s="27">
        <v>0</v>
      </c>
      <c r="J10" s="27">
        <v>0</v>
      </c>
      <c r="K10" s="27">
        <v>0</v>
      </c>
      <c r="L10" s="27">
        <v>0</v>
      </c>
      <c r="M10" s="27">
        <v>0</v>
      </c>
      <c r="N10" s="27">
        <v>0</v>
      </c>
      <c r="O10" s="27">
        <v>0</v>
      </c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</row>
    <row r="11" spans="1:75" s="23" customFormat="1" ht="18.75">
      <c r="A11" s="24" t="s">
        <v>32</v>
      </c>
      <c r="B11" s="25">
        <f>+'[1]การศึกษา(210)'!B10</f>
        <v>0</v>
      </c>
      <c r="C11" s="25">
        <f t="shared" si="0"/>
        <v>172540</v>
      </c>
      <c r="D11" s="27">
        <f>+'[1]งานบริหารทั่วไป(110)'!C9</f>
        <v>172540</v>
      </c>
      <c r="E11" s="27">
        <v>0</v>
      </c>
      <c r="F11" s="28">
        <f>+'[1]การศึกษา(210)'!D10</f>
        <v>0</v>
      </c>
      <c r="G11" s="27" t="s">
        <v>30</v>
      </c>
      <c r="H11" s="27">
        <v>0</v>
      </c>
      <c r="I11" s="27">
        <v>0</v>
      </c>
      <c r="J11" s="27">
        <v>0</v>
      </c>
      <c r="K11" s="27">
        <v>0</v>
      </c>
      <c r="L11" s="27">
        <v>0</v>
      </c>
      <c r="M11" s="27">
        <v>0</v>
      </c>
      <c r="N11" s="27">
        <v>0</v>
      </c>
      <c r="O11" s="27">
        <v>0</v>
      </c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</row>
    <row r="12" spans="1:75" s="23" customFormat="1" ht="18.75">
      <c r="A12" s="24" t="s">
        <v>33</v>
      </c>
      <c r="B12" s="25">
        <f>+'[1]งานบริหารทั่วไป(110)'!B10+'[1]อุตสาหกรรม(310)'!B9</f>
        <v>4208000</v>
      </c>
      <c r="C12" s="25">
        <f t="shared" si="0"/>
        <v>4170360</v>
      </c>
      <c r="D12" s="26">
        <f>+'[1]งานบริหารทั่วไป(110)'!C10</f>
        <v>1633410</v>
      </c>
      <c r="E12" s="27">
        <v>0</v>
      </c>
      <c r="F12" s="27">
        <v>0</v>
      </c>
      <c r="G12" s="27" t="s">
        <v>30</v>
      </c>
      <c r="H12" s="27">
        <v>0</v>
      </c>
      <c r="I12" s="27">
        <v>0</v>
      </c>
      <c r="J12" s="27">
        <v>0</v>
      </c>
      <c r="K12" s="27">
        <v>0</v>
      </c>
      <c r="L12" s="27">
        <f>+'[1]อุตสาหกรรม(310)'!C9</f>
        <v>2536950</v>
      </c>
      <c r="M12" s="27">
        <v>0</v>
      </c>
      <c r="N12" s="27">
        <v>0</v>
      </c>
      <c r="O12" s="27">
        <v>0</v>
      </c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</row>
    <row r="13" spans="1:75" s="23" customFormat="1" ht="18.75">
      <c r="A13" s="24" t="s">
        <v>34</v>
      </c>
      <c r="B13" s="25">
        <f>+'[1]การศึกษา(210)'!B11</f>
        <v>426700</v>
      </c>
      <c r="C13" s="25">
        <f t="shared" si="0"/>
        <v>390240</v>
      </c>
      <c r="D13" s="27">
        <v>0</v>
      </c>
      <c r="E13" s="27">
        <v>0</v>
      </c>
      <c r="F13" s="27">
        <f>+'[1]การศึกษา(210)'!D11</f>
        <v>390240</v>
      </c>
      <c r="G13" s="27" t="s">
        <v>30</v>
      </c>
      <c r="H13" s="27">
        <v>0</v>
      </c>
      <c r="I13" s="27">
        <v>0</v>
      </c>
      <c r="J13" s="27">
        <v>0</v>
      </c>
      <c r="K13" s="27">
        <v>0</v>
      </c>
      <c r="L13" s="27">
        <v>0</v>
      </c>
      <c r="M13" s="27">
        <v>0</v>
      </c>
      <c r="N13" s="27">
        <v>0</v>
      </c>
      <c r="O13" s="27">
        <v>0</v>
      </c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</row>
    <row r="14" spans="1:75" s="23" customFormat="1" ht="18.75">
      <c r="A14" s="24" t="s">
        <v>35</v>
      </c>
      <c r="B14" s="25">
        <f>+'[1]งานบริหารทั่วไป(110)'!B11+'[1]การศึกษา(210)'!B12+'[1]อุตสาหกรรม(310)'!B10</f>
        <v>23143400</v>
      </c>
      <c r="C14" s="25">
        <f t="shared" si="0"/>
        <v>22650975.130000003</v>
      </c>
      <c r="D14" s="26">
        <f>+'[1]งานบริหารทั่วไป(110)'!C11</f>
        <v>9915643.68</v>
      </c>
      <c r="E14" s="27">
        <v>0</v>
      </c>
      <c r="F14" s="26">
        <f>+'[1]การศึกษา(210)'!C12</f>
        <v>6674744.03</v>
      </c>
      <c r="G14" s="27" t="s">
        <v>30</v>
      </c>
      <c r="H14" s="27">
        <v>0</v>
      </c>
      <c r="I14" s="27">
        <v>0</v>
      </c>
      <c r="J14" s="27">
        <v>0</v>
      </c>
      <c r="K14" s="27">
        <v>0</v>
      </c>
      <c r="L14" s="27">
        <f>+'[1]อุตสาหกรรม(310)'!D10</f>
        <v>6060587.42</v>
      </c>
      <c r="M14" s="27">
        <v>0</v>
      </c>
      <c r="N14" s="27">
        <v>0</v>
      </c>
      <c r="O14" s="27">
        <v>0</v>
      </c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</row>
    <row r="15" spans="1:75" s="23" customFormat="1" ht="18.75">
      <c r="A15" s="24" t="s">
        <v>36</v>
      </c>
      <c r="B15" s="25">
        <f>+'[1]การศึกษา(210)'!B13+'[1]การศาสนา(260)'!B10</f>
        <v>1442500</v>
      </c>
      <c r="C15" s="25">
        <f t="shared" si="0"/>
        <v>1417032.8599999999</v>
      </c>
      <c r="D15" s="27">
        <v>0</v>
      </c>
      <c r="E15" s="27">
        <v>0</v>
      </c>
      <c r="F15" s="28">
        <f>+'[1]การศึกษา(210)'!C13</f>
        <v>662232.86</v>
      </c>
      <c r="G15" s="27" t="s">
        <v>30</v>
      </c>
      <c r="H15" s="27">
        <v>0</v>
      </c>
      <c r="I15" s="27">
        <v>0</v>
      </c>
      <c r="J15" s="27">
        <v>0</v>
      </c>
      <c r="K15" s="27">
        <f>+'[1]การศาสนา(260)'!C10</f>
        <v>754800</v>
      </c>
      <c r="L15" s="27">
        <v>0</v>
      </c>
      <c r="M15" s="27">
        <v>0</v>
      </c>
      <c r="N15" s="27">
        <v>0</v>
      </c>
      <c r="O15" s="27">
        <v>0</v>
      </c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</row>
    <row r="16" spans="1:75" s="23" customFormat="1" ht="18.75">
      <c r="A16" s="24" t="s">
        <v>37</v>
      </c>
      <c r="B16" s="25">
        <f>+'[1]งานบริหารทั่วไป(110)'!B12+'[1]การศึกษา(210)'!B14+'[1]อุตสาหกรรม(310)'!B11</f>
        <v>12645000</v>
      </c>
      <c r="C16" s="25">
        <f t="shared" si="0"/>
        <v>11635042.5</v>
      </c>
      <c r="D16" s="26">
        <f>+'[1]งานบริหารทั่วไป(110)'!C12</f>
        <v>10961162.5</v>
      </c>
      <c r="E16" s="27">
        <v>0</v>
      </c>
      <c r="F16" s="28">
        <f>+'[1]การศึกษา(210)'!C14</f>
        <v>612890</v>
      </c>
      <c r="G16" s="27">
        <v>0</v>
      </c>
      <c r="H16" s="27">
        <v>0</v>
      </c>
      <c r="I16" s="27">
        <v>0</v>
      </c>
      <c r="J16" s="27">
        <v>0</v>
      </c>
      <c r="K16" s="27">
        <v>0</v>
      </c>
      <c r="L16" s="27">
        <f>+'[1]อุตสาหกรรม(310)'!C11</f>
        <v>60990</v>
      </c>
      <c r="M16" s="27">
        <v>0</v>
      </c>
      <c r="N16" s="27">
        <v>0</v>
      </c>
      <c r="O16" s="27">
        <v>0</v>
      </c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</row>
    <row r="17" spans="1:75" s="23" customFormat="1" ht="18.75">
      <c r="A17" s="24" t="s">
        <v>38</v>
      </c>
      <c r="B17" s="25">
        <f>+'[1]งานบริหารทั่วไป(110)'!B13+'[1]การศึกษา(210)'!B15</f>
        <v>350000</v>
      </c>
      <c r="C17" s="25">
        <f t="shared" si="0"/>
        <v>6200</v>
      </c>
      <c r="D17" s="26">
        <f>+'[1]งานบริหารทั่วไป(110)'!C13</f>
        <v>6200</v>
      </c>
      <c r="E17" s="27">
        <v>0</v>
      </c>
      <c r="F17" s="28">
        <f>+'[1]การศึกษา(210)'!C15</f>
        <v>0</v>
      </c>
      <c r="G17" s="27">
        <v>0</v>
      </c>
      <c r="H17" s="27">
        <v>0</v>
      </c>
      <c r="I17" s="27">
        <v>0</v>
      </c>
      <c r="J17" s="27">
        <v>0</v>
      </c>
      <c r="K17" s="27">
        <v>0</v>
      </c>
      <c r="L17" s="27">
        <v>0</v>
      </c>
      <c r="M17" s="27">
        <v>0</v>
      </c>
      <c r="N17" s="27">
        <v>0</v>
      </c>
      <c r="O17" s="27">
        <v>0</v>
      </c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</row>
    <row r="18" spans="1:75" s="23" customFormat="1" ht="18.75">
      <c r="A18" s="24" t="s">
        <v>39</v>
      </c>
      <c r="B18" s="25"/>
      <c r="C18" s="25">
        <f t="shared" si="0"/>
        <v>21000</v>
      </c>
      <c r="D18" s="26">
        <f>+'[1]งานบริหารทั่วไป(110)'!C14</f>
        <v>21000</v>
      </c>
      <c r="E18" s="27">
        <v>0</v>
      </c>
      <c r="F18" s="28">
        <v>0</v>
      </c>
      <c r="G18" s="27">
        <v>0</v>
      </c>
      <c r="H18" s="27">
        <v>0</v>
      </c>
      <c r="I18" s="27">
        <v>0</v>
      </c>
      <c r="J18" s="27">
        <v>0</v>
      </c>
      <c r="K18" s="27">
        <v>0</v>
      </c>
      <c r="L18" s="27">
        <v>0</v>
      </c>
      <c r="M18" s="27">
        <v>0</v>
      </c>
      <c r="N18" s="27">
        <v>0</v>
      </c>
      <c r="O18" s="27">
        <v>0</v>
      </c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</row>
    <row r="19" spans="1:75" s="23" customFormat="1" ht="18.75">
      <c r="A19" s="24" t="s">
        <v>40</v>
      </c>
      <c r="B19" s="25">
        <f>+'[1]งานบริหารทั่วไป(110)'!B15+'[1]การศึกษา(210)'!B16+'[1]สาธารณสุข (220)'!B12+'[1]สังคมสงเคราะห์ (230)'!B12+'[1]เคหะชุมชน(240)'!B12+'[1]สร้างความเข็มแข็ง (250)'!B12+'[1]การศาสนา(260)'!B12+'[1]อุตสาหกรรม(310)'!B12+'[1]การเกษตร(320)'!B12</f>
        <v>44124720</v>
      </c>
      <c r="C19" s="25">
        <f t="shared" si="0"/>
        <v>38829898.38</v>
      </c>
      <c r="D19" s="26">
        <f>+'[1]งานบริหารทั่วไป(110)'!C15</f>
        <v>9796005.940000001</v>
      </c>
      <c r="E19" s="27">
        <v>0</v>
      </c>
      <c r="F19" s="26">
        <f>+'[1]การศึกษา(210)'!C16</f>
        <v>6856286.1</v>
      </c>
      <c r="G19" s="27">
        <f>+'[1]สังคมสงเคราะห์ (230)'!C12</f>
        <v>8112549</v>
      </c>
      <c r="H19" s="27">
        <f>+'[1]สาธารณสุข (220)'!C12</f>
        <v>1522550</v>
      </c>
      <c r="I19" s="27">
        <f>+'[1]เคหะชุมชน(240)'!E12</f>
        <v>294343</v>
      </c>
      <c r="J19" s="27">
        <f>+'[1]สร้างความเข็มแข็ง (250)'!C12</f>
        <v>10106198.3</v>
      </c>
      <c r="K19" s="27">
        <f>+'[1]การศาสนา(260)'!C12</f>
        <v>1588250</v>
      </c>
      <c r="L19" s="27">
        <f>+'[1]อุตสาหกรรม(310)'!C12</f>
        <v>547466.04</v>
      </c>
      <c r="M19" s="27">
        <f>+'[1]การเกษตร(320)'!C12</f>
        <v>6250</v>
      </c>
      <c r="N19" s="27">
        <v>0</v>
      </c>
      <c r="O19" s="27">
        <v>0</v>
      </c>
      <c r="P19" s="22">
        <v>9483478.3</v>
      </c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</row>
    <row r="20" spans="1:75" s="23" customFormat="1" ht="18.75">
      <c r="A20" s="24" t="s">
        <v>41</v>
      </c>
      <c r="B20" s="25">
        <f>+'[1]การศึกษา(210)'!B17+'[1]การศาสนา(260)'!B13</f>
        <v>10331600</v>
      </c>
      <c r="C20" s="25">
        <f t="shared" si="0"/>
        <v>7920496</v>
      </c>
      <c r="D20" s="27">
        <v>0</v>
      </c>
      <c r="E20" s="27">
        <v>0</v>
      </c>
      <c r="F20" s="27">
        <f>+'[1]การศึกษา(210)'!C17</f>
        <v>7920496</v>
      </c>
      <c r="G20" s="27">
        <v>0</v>
      </c>
      <c r="H20" s="27">
        <v>0</v>
      </c>
      <c r="I20" s="27">
        <v>0</v>
      </c>
      <c r="J20" s="27">
        <v>0</v>
      </c>
      <c r="K20" s="27">
        <v>0</v>
      </c>
      <c r="L20" s="27">
        <v>0</v>
      </c>
      <c r="M20" s="27">
        <v>0</v>
      </c>
      <c r="N20" s="27">
        <v>0</v>
      </c>
      <c r="O20" s="27">
        <v>0</v>
      </c>
      <c r="P20" s="22">
        <f>+C19</f>
        <v>38829898.38</v>
      </c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</row>
    <row r="21" spans="1:75" s="23" customFormat="1" ht="18.75">
      <c r="A21" s="24" t="s">
        <v>42</v>
      </c>
      <c r="B21" s="25">
        <f>+'[1]งานบริหารทั่วไป(110)'!B16+'[1]การศึกษา(210)'!B18+'[1]อุตสาหกรรม(310)'!B13</f>
        <v>11794900</v>
      </c>
      <c r="C21" s="25">
        <f t="shared" si="0"/>
        <v>9096693.04</v>
      </c>
      <c r="D21" s="26">
        <f>+'[1]งานบริหารทั่วไป(110)'!C16</f>
        <v>2914382.05</v>
      </c>
      <c r="E21" s="27">
        <v>0</v>
      </c>
      <c r="F21" s="27">
        <f>+'[1]การศึกษา(210)'!C18</f>
        <v>574858.8</v>
      </c>
      <c r="G21" s="27">
        <v>0</v>
      </c>
      <c r="H21" s="27">
        <v>0</v>
      </c>
      <c r="I21" s="27">
        <v>0</v>
      </c>
      <c r="J21" s="27">
        <v>0</v>
      </c>
      <c r="K21" s="27">
        <v>0</v>
      </c>
      <c r="L21" s="27">
        <f>+'[1]อุตสาหกรรม(310)'!C13</f>
        <v>5607452.1899999995</v>
      </c>
      <c r="M21" s="27">
        <v>0</v>
      </c>
      <c r="N21" s="27">
        <v>0</v>
      </c>
      <c r="O21" s="27">
        <v>0</v>
      </c>
      <c r="P21" s="22">
        <f>+P20-P19</f>
        <v>29346420.080000002</v>
      </c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</row>
    <row r="22" spans="1:75" s="23" customFormat="1" ht="18.75">
      <c r="A22" s="24" t="s">
        <v>43</v>
      </c>
      <c r="B22" s="25">
        <f>+'[1]การศึกษา(210)'!B19</f>
        <v>3412400</v>
      </c>
      <c r="C22" s="25">
        <f t="shared" si="0"/>
        <v>3145463.42</v>
      </c>
      <c r="D22" s="27">
        <v>0</v>
      </c>
      <c r="E22" s="27">
        <v>0</v>
      </c>
      <c r="F22" s="27">
        <f>+'[1]การศึกษา(210)'!C19</f>
        <v>3145463.42</v>
      </c>
      <c r="G22" s="27">
        <v>0</v>
      </c>
      <c r="H22" s="27">
        <v>0</v>
      </c>
      <c r="I22" s="27">
        <v>0</v>
      </c>
      <c r="J22" s="27">
        <v>0</v>
      </c>
      <c r="K22" s="27">
        <v>0</v>
      </c>
      <c r="L22" s="27">
        <v>0</v>
      </c>
      <c r="M22" s="27">
        <v>0</v>
      </c>
      <c r="N22" s="27">
        <v>0</v>
      </c>
      <c r="O22" s="27">
        <v>0</v>
      </c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</row>
    <row r="23" spans="1:75" s="23" customFormat="1" ht="18.75">
      <c r="A23" s="24" t="s">
        <v>44</v>
      </c>
      <c r="B23" s="25">
        <f>+'[1]งานบริหารทั่วไป(110)'!B17+'[1]การศึกษา(210)'!B20+'[1]การศาสนา(260)'!B14</f>
        <v>7716000</v>
      </c>
      <c r="C23" s="25">
        <f t="shared" si="0"/>
        <v>7115343.34</v>
      </c>
      <c r="D23" s="26">
        <f>+'[1]งานบริหารทั่วไป(110)'!C17</f>
        <v>3378230.62</v>
      </c>
      <c r="E23" s="27">
        <v>0</v>
      </c>
      <c r="F23" s="26">
        <f>+'[1]การศึกษา(210)'!C20</f>
        <v>3369256.5</v>
      </c>
      <c r="G23" s="27">
        <v>0</v>
      </c>
      <c r="H23" s="27">
        <v>0</v>
      </c>
      <c r="I23" s="27">
        <v>0</v>
      </c>
      <c r="J23" s="27">
        <v>0</v>
      </c>
      <c r="K23" s="27">
        <f>+'[1]การศาสนา(260)'!C14</f>
        <v>367856.22</v>
      </c>
      <c r="L23" s="27">
        <v>0</v>
      </c>
      <c r="M23" s="27">
        <v>0</v>
      </c>
      <c r="N23" s="27">
        <v>0</v>
      </c>
      <c r="O23" s="27">
        <v>0</v>
      </c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</row>
    <row r="24" spans="1:75" s="23" customFormat="1" ht="18.75">
      <c r="A24" s="24" t="s">
        <v>45</v>
      </c>
      <c r="B24" s="25">
        <f>+'[1]การศาสนา(260)'!B15</f>
        <v>216000</v>
      </c>
      <c r="C24" s="25">
        <f>SUM(D24:O24)</f>
        <v>216000</v>
      </c>
      <c r="D24" s="27">
        <v>0</v>
      </c>
      <c r="E24" s="27">
        <v>0</v>
      </c>
      <c r="F24" s="27">
        <v>0</v>
      </c>
      <c r="G24" s="27">
        <v>0</v>
      </c>
      <c r="H24" s="27">
        <v>0</v>
      </c>
      <c r="I24" s="27">
        <v>0</v>
      </c>
      <c r="J24" s="27">
        <v>0</v>
      </c>
      <c r="K24" s="27">
        <f>+'[1]การศาสนา(260)'!C15</f>
        <v>216000</v>
      </c>
      <c r="L24" s="27">
        <v>0</v>
      </c>
      <c r="M24" s="27">
        <v>0</v>
      </c>
      <c r="N24" s="27">
        <v>0</v>
      </c>
      <c r="O24" s="27">
        <v>0</v>
      </c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</row>
    <row r="25" spans="1:75" s="23" customFormat="1" ht="18.75">
      <c r="A25" s="24" t="s">
        <v>46</v>
      </c>
      <c r="B25" s="28">
        <f>+'[1]การรักษาความสงบ(120)'!B15+'[1]การศึกษา(210)'!B21+'[1]สังคมสงเคราะห์ (230)'!B15+'[1]เคหะชุมชน(240)'!B15+'[1]สร้างความเข็มแข็ง (250)'!B15+'[1]การศาสนา(260)'!B16+'[1]การเกษตร(320)'!B15</f>
        <v>89324260</v>
      </c>
      <c r="C25" s="25">
        <f t="shared" si="0"/>
        <v>89324260</v>
      </c>
      <c r="D25" s="27">
        <v>0</v>
      </c>
      <c r="E25" s="27">
        <f>+'[1]การรักษาความสงบ(120)'!C15</f>
        <v>955000</v>
      </c>
      <c r="F25" s="26">
        <f>+'[1]การศึกษา(210)'!C21</f>
        <v>38129760</v>
      </c>
      <c r="G25" s="27">
        <f>+'[1]สังคมสงเคราะห์ (230)'!C15</f>
        <v>0</v>
      </c>
      <c r="H25" s="27">
        <v>0</v>
      </c>
      <c r="I25" s="27">
        <f>+'[1]เคหะชุมชน(240)'!C15</f>
        <v>11573500</v>
      </c>
      <c r="J25" s="27">
        <f>+'[1]สร้างความเข็มแข็ง (250)'!C15</f>
        <v>180000</v>
      </c>
      <c r="K25" s="27">
        <f>+'[1]การศาสนา(260)'!C16</f>
        <v>38286000</v>
      </c>
      <c r="L25" s="27">
        <v>0</v>
      </c>
      <c r="M25" s="27">
        <f>+'[1]การเกษตร(320)'!C15</f>
        <v>200000</v>
      </c>
      <c r="N25" s="27">
        <v>0</v>
      </c>
      <c r="O25" s="27">
        <v>0</v>
      </c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</row>
    <row r="26" spans="1:75" s="23" customFormat="1" ht="18.75">
      <c r="A26" s="24" t="s">
        <v>47</v>
      </c>
      <c r="B26" s="25">
        <v>0</v>
      </c>
      <c r="C26" s="25">
        <f t="shared" si="0"/>
        <v>35196609</v>
      </c>
      <c r="D26" s="27">
        <v>0</v>
      </c>
      <c r="E26" s="27">
        <v>0</v>
      </c>
      <c r="F26" s="27">
        <f>+'[1]การศึกษา(210)'!C22</f>
        <v>9140409</v>
      </c>
      <c r="G26" s="27">
        <v>0</v>
      </c>
      <c r="H26" s="27">
        <f>+'[1]สาธารณสุข (220)'!C16</f>
        <v>26056200</v>
      </c>
      <c r="I26" s="27">
        <v>0</v>
      </c>
      <c r="J26" s="27">
        <v>0</v>
      </c>
      <c r="K26" s="27">
        <v>0</v>
      </c>
      <c r="L26" s="27">
        <v>0</v>
      </c>
      <c r="M26" s="27">
        <v>0</v>
      </c>
      <c r="N26" s="27">
        <v>0</v>
      </c>
      <c r="O26" s="27">
        <v>0</v>
      </c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</row>
    <row r="27" spans="1:75" s="23" customFormat="1" ht="18.75">
      <c r="A27" s="24" t="s">
        <v>48</v>
      </c>
      <c r="B27" s="26">
        <f>+'[1]งานบริหารทั่วไป(110)'!B19</f>
        <v>2160556</v>
      </c>
      <c r="C27" s="25">
        <f t="shared" si="0"/>
        <v>2110555.6799999997</v>
      </c>
      <c r="D27" s="27">
        <f>+'[1]งานบริหารทั่วไป(110)'!C19</f>
        <v>2110555.6799999997</v>
      </c>
      <c r="E27" s="27">
        <v>0</v>
      </c>
      <c r="F27" s="27">
        <v>0</v>
      </c>
      <c r="G27" s="27">
        <v>0</v>
      </c>
      <c r="H27" s="27">
        <v>0</v>
      </c>
      <c r="I27" s="27">
        <v>0</v>
      </c>
      <c r="J27" s="27">
        <v>0</v>
      </c>
      <c r="K27" s="27">
        <v>0</v>
      </c>
      <c r="L27" s="27">
        <v>0</v>
      </c>
      <c r="M27" s="27">
        <v>0</v>
      </c>
      <c r="N27" s="27">
        <v>0</v>
      </c>
      <c r="O27" s="27">
        <v>0</v>
      </c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</row>
    <row r="28" spans="1:75" s="23" customFormat="1" ht="18.75">
      <c r="A28" s="24" t="s">
        <v>16</v>
      </c>
      <c r="B28" s="25">
        <f>+'[1]งบกลาง(410)'!C17</f>
        <v>11677144</v>
      </c>
      <c r="C28" s="25">
        <f t="shared" si="0"/>
        <v>11401531</v>
      </c>
      <c r="D28" s="27">
        <v>0</v>
      </c>
      <c r="E28" s="27">
        <v>0</v>
      </c>
      <c r="F28" s="27">
        <v>0</v>
      </c>
      <c r="G28" s="27">
        <v>0</v>
      </c>
      <c r="H28" s="27">
        <v>0</v>
      </c>
      <c r="I28" s="27">
        <v>0</v>
      </c>
      <c r="J28" s="27">
        <v>0</v>
      </c>
      <c r="K28" s="27">
        <v>0</v>
      </c>
      <c r="L28" s="27">
        <v>0</v>
      </c>
      <c r="M28" s="27">
        <v>0</v>
      </c>
      <c r="N28" s="27">
        <v>0</v>
      </c>
      <c r="O28" s="27">
        <f>+'[1]งบกลาง(410)'!D17</f>
        <v>11401531</v>
      </c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</row>
    <row r="29" spans="1:75" s="23" customFormat="1" ht="18.75">
      <c r="A29" s="24" t="s">
        <v>49</v>
      </c>
      <c r="B29" s="25">
        <f>+'[1]งบกลาง(410)'!C18</f>
        <v>885000</v>
      </c>
      <c r="C29" s="25">
        <f t="shared" si="0"/>
        <v>736572.16</v>
      </c>
      <c r="D29" s="27">
        <v>0</v>
      </c>
      <c r="E29" s="27">
        <v>0</v>
      </c>
      <c r="F29" s="27">
        <v>0</v>
      </c>
      <c r="G29" s="27">
        <v>0</v>
      </c>
      <c r="H29" s="27">
        <v>0</v>
      </c>
      <c r="I29" s="27">
        <v>0</v>
      </c>
      <c r="J29" s="27">
        <v>0</v>
      </c>
      <c r="K29" s="27">
        <v>0</v>
      </c>
      <c r="L29" s="27">
        <v>0</v>
      </c>
      <c r="M29" s="27">
        <v>0</v>
      </c>
      <c r="N29" s="27">
        <v>0</v>
      </c>
      <c r="O29" s="27">
        <f>+'[1]งบกลาง(410)'!D18</f>
        <v>736572.16</v>
      </c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</row>
    <row r="30" spans="1:75" s="23" customFormat="1" ht="18.75">
      <c r="A30" s="24" t="s">
        <v>50</v>
      </c>
      <c r="B30" s="25">
        <f>+'[1]งบกลาง(410)'!C19</f>
        <v>0</v>
      </c>
      <c r="C30" s="25">
        <f>SUM(D30:O30)</f>
        <v>8777429.75</v>
      </c>
      <c r="D30" s="27">
        <v>0</v>
      </c>
      <c r="E30" s="27">
        <v>0</v>
      </c>
      <c r="F30" s="27">
        <v>0</v>
      </c>
      <c r="G30" s="27">
        <v>0</v>
      </c>
      <c r="H30" s="27">
        <v>0</v>
      </c>
      <c r="I30" s="27">
        <v>0</v>
      </c>
      <c r="J30" s="27">
        <v>0</v>
      </c>
      <c r="K30" s="27">
        <v>0</v>
      </c>
      <c r="L30" s="27">
        <v>0</v>
      </c>
      <c r="M30" s="27">
        <v>0</v>
      </c>
      <c r="N30" s="27">
        <v>0</v>
      </c>
      <c r="O30" s="27">
        <f>+'[1]งบกลาง(410)'!D19</f>
        <v>8777429.75</v>
      </c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</row>
    <row r="31" spans="1:75" s="23" customFormat="1" ht="18.75">
      <c r="A31" s="24" t="s">
        <v>51</v>
      </c>
      <c r="B31" s="25">
        <f>+'[1]งานบริหารทั่วไป(110)'!B21+'[1]การรักษาความสงบ(120)'!B18+'[1]การศึกษา(210)'!B24+'[1]อุตสาหกรรม(310)'!B18</f>
        <v>14868300</v>
      </c>
      <c r="C31" s="25">
        <f t="shared" si="0"/>
        <v>14229626.200000001</v>
      </c>
      <c r="D31" s="26">
        <f>+'[1]งานบริหารทั่วไป(110)'!C21</f>
        <v>1087251.23</v>
      </c>
      <c r="E31" s="27">
        <f>+'[1]การรักษาความสงบ(120)'!C18</f>
        <v>2500000</v>
      </c>
      <c r="F31" s="27">
        <f>+'[1]การศึกษา(210)'!C24</f>
        <v>3994966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f>+'[1]อุตสาหกรรม(310)'!C18</f>
        <v>6647408.970000001</v>
      </c>
      <c r="M31" s="27">
        <v>0</v>
      </c>
      <c r="N31" s="27">
        <v>0</v>
      </c>
      <c r="O31" s="27">
        <v>0</v>
      </c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</row>
    <row r="32" spans="1:75" s="23" customFormat="1" ht="18.75">
      <c r="A32" s="24" t="s">
        <v>52</v>
      </c>
      <c r="B32" s="25"/>
      <c r="C32" s="25">
        <f t="shared" si="0"/>
        <v>2420900</v>
      </c>
      <c r="D32" s="26">
        <f>+'[1]งานบริหารทั่วไป(110)'!C22</f>
        <v>0</v>
      </c>
      <c r="E32" s="27">
        <f>+'[1]การรักษาความสงบ(120)'!C19</f>
        <v>0</v>
      </c>
      <c r="F32" s="27">
        <f>+'[1]การศึกษา(210)'!C25</f>
        <v>2420900</v>
      </c>
      <c r="G32" s="27">
        <v>0</v>
      </c>
      <c r="H32" s="27">
        <v>0</v>
      </c>
      <c r="I32" s="27">
        <v>0</v>
      </c>
      <c r="J32" s="27">
        <v>0</v>
      </c>
      <c r="K32" s="27">
        <v>0</v>
      </c>
      <c r="L32" s="27">
        <f>+'[1]อุตสาหกรรม(310)'!C19</f>
        <v>0</v>
      </c>
      <c r="M32" s="27">
        <v>0</v>
      </c>
      <c r="N32" s="27">
        <v>0</v>
      </c>
      <c r="O32" s="27">
        <v>0</v>
      </c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</row>
    <row r="33" spans="1:75" s="23" customFormat="1" ht="18.75">
      <c r="A33" s="29" t="s">
        <v>53</v>
      </c>
      <c r="B33" s="25">
        <f>+'[1]งานบริหารทั่วไป(110)'!B22+'[1]การศึกษา(210)'!B26+'[1]สังคมสงเคราะห์ (230)'!B19+'[1]เคหะชุมชน(240)'!B19+'[1]การศาสนา(260)'!B19+'[1]อุตสาหกรรม(310)'!B20</f>
        <v>413745200</v>
      </c>
      <c r="C33" s="25">
        <f t="shared" si="0"/>
        <v>411153217.8</v>
      </c>
      <c r="D33" s="27">
        <v>0</v>
      </c>
      <c r="E33" s="27">
        <v>0</v>
      </c>
      <c r="F33" s="27">
        <f>+'[1]การศึกษา(210)'!C26</f>
        <v>4562000</v>
      </c>
      <c r="G33" s="27">
        <f>+'[1]สังคมสงเคราะห์ (230)'!C19</f>
        <v>38000</v>
      </c>
      <c r="H33" s="27">
        <v>0</v>
      </c>
      <c r="I33" s="27">
        <f>+'[1]เคหะชุมชน(240)'!C19</f>
        <v>402313460</v>
      </c>
      <c r="J33" s="27">
        <v>0</v>
      </c>
      <c r="K33" s="27">
        <f>+'[1]การศาสนา(260)'!C19</f>
        <v>2651000</v>
      </c>
      <c r="L33" s="27">
        <f>+'[1]อุตสาหกรรม(310)'!C20</f>
        <v>1588757.8</v>
      </c>
      <c r="M33" s="27">
        <v>0</v>
      </c>
      <c r="N33" s="27">
        <v>0</v>
      </c>
      <c r="O33" s="27">
        <v>0</v>
      </c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</row>
    <row r="34" spans="1:75" s="23" customFormat="1" ht="18.75">
      <c r="A34" s="29" t="s">
        <v>54</v>
      </c>
      <c r="B34" s="30">
        <f>+'[1]การศึกษา(210)'!B27+'[1]เคหะชุมชน(240)'!B20+'[1]การศาสนา(260)'!B20</f>
        <v>55102800</v>
      </c>
      <c r="C34" s="25">
        <f t="shared" si="0"/>
        <v>54403148.72</v>
      </c>
      <c r="D34" s="27">
        <v>0</v>
      </c>
      <c r="E34" s="31">
        <v>0</v>
      </c>
      <c r="F34" s="27">
        <v>0</v>
      </c>
      <c r="G34" s="31">
        <v>0</v>
      </c>
      <c r="H34" s="31">
        <v>0</v>
      </c>
      <c r="I34" s="27">
        <f>+'[1]เคหะชุมชน(240)'!E20</f>
        <v>53648800</v>
      </c>
      <c r="J34" s="27">
        <v>0</v>
      </c>
      <c r="K34" s="31">
        <f>+'[1]การศาสนา(260)'!C20</f>
        <v>754348.72</v>
      </c>
      <c r="L34" s="31">
        <v>0</v>
      </c>
      <c r="M34" s="27">
        <v>0</v>
      </c>
      <c r="N34" s="27">
        <v>0</v>
      </c>
      <c r="O34" s="27">
        <v>0</v>
      </c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</row>
    <row r="35" spans="1:75" s="23" customFormat="1" ht="18.75">
      <c r="A35" s="32" t="s">
        <v>55</v>
      </c>
      <c r="B35" s="25">
        <v>0</v>
      </c>
      <c r="C35" s="25">
        <f>SUM(D35:O35)</f>
        <v>17464000</v>
      </c>
      <c r="D35" s="27">
        <v>0</v>
      </c>
      <c r="E35" s="27">
        <v>0</v>
      </c>
      <c r="F35" s="27">
        <f>+'[1]การศึกษา(210)'!C28</f>
        <v>10328000</v>
      </c>
      <c r="G35" s="27">
        <v>0</v>
      </c>
      <c r="H35" s="27">
        <v>0</v>
      </c>
      <c r="I35" s="27">
        <f>+'[1]เคหะชุมชน(240)'!C21</f>
        <v>7136000</v>
      </c>
      <c r="J35" s="27">
        <v>0</v>
      </c>
      <c r="K35" s="27">
        <v>0</v>
      </c>
      <c r="L35" s="27">
        <v>0</v>
      </c>
      <c r="M35" s="27">
        <v>0</v>
      </c>
      <c r="N35" s="27">
        <v>0</v>
      </c>
      <c r="O35" s="27">
        <v>0</v>
      </c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2"/>
    </row>
    <row r="36" spans="1:75" s="23" customFormat="1" ht="19.5" thickBot="1">
      <c r="A36" s="33" t="s">
        <v>56</v>
      </c>
      <c r="B36" s="34">
        <f>SUM(B9:B35)</f>
        <v>783636000</v>
      </c>
      <c r="C36" s="34">
        <f aca="true" t="shared" si="1" ref="C36:I36">SUM(C9:C35)</f>
        <v>815877449.85</v>
      </c>
      <c r="D36" s="34">
        <f t="shared" si="1"/>
        <v>67999610.03999999</v>
      </c>
      <c r="E36" s="34">
        <f t="shared" si="1"/>
        <v>3455000</v>
      </c>
      <c r="F36" s="34">
        <f t="shared" si="1"/>
        <v>129538207.71000001</v>
      </c>
      <c r="G36" s="34">
        <f t="shared" si="1"/>
        <v>8150549</v>
      </c>
      <c r="H36" s="34">
        <f t="shared" si="1"/>
        <v>27578750</v>
      </c>
      <c r="I36" s="34">
        <f t="shared" si="1"/>
        <v>474966103</v>
      </c>
      <c r="J36" s="34">
        <f>SUM(J9:J35)</f>
        <v>10286198.3</v>
      </c>
      <c r="K36" s="34">
        <f>SUM(K9:K35)</f>
        <v>44618254.94</v>
      </c>
      <c r="L36" s="34">
        <f>SUM(L9:L35)</f>
        <v>28162993.95</v>
      </c>
      <c r="M36" s="34">
        <f>SUM(M9:M35)</f>
        <v>206250</v>
      </c>
      <c r="N36" s="34">
        <f>SUM(N9:N35)</f>
        <v>0</v>
      </c>
      <c r="O36" s="34">
        <f>SUM(O9:O35)</f>
        <v>20915532.91</v>
      </c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  <c r="BV36" s="22"/>
      <c r="BW36" s="22"/>
    </row>
    <row r="37" spans="1:75" s="23" customFormat="1" ht="19.5" thickTop="1">
      <c r="A37" s="35"/>
      <c r="B37" s="36"/>
      <c r="C37" s="36"/>
      <c r="D37" s="36"/>
      <c r="E37" s="37"/>
      <c r="F37" s="36"/>
      <c r="G37" s="37"/>
      <c r="H37" s="37"/>
      <c r="I37" s="37"/>
      <c r="J37" s="37"/>
      <c r="K37" s="37"/>
      <c r="L37" s="37"/>
      <c r="M37" s="37"/>
      <c r="N37" s="37"/>
      <c r="O37" s="37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2"/>
    </row>
    <row r="38" spans="1:15" ht="18">
      <c r="A38" s="65" t="s">
        <v>57</v>
      </c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</row>
    <row r="39" spans="1:15" ht="18">
      <c r="A39" s="40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</row>
    <row r="40" spans="1:15" ht="18">
      <c r="A40" s="41"/>
      <c r="B40" s="41"/>
      <c r="C40" s="41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</row>
    <row r="41" spans="1:75" s="47" customFormat="1" ht="18.75">
      <c r="A41" s="66" t="s">
        <v>2</v>
      </c>
      <c r="B41" s="67" t="s">
        <v>3</v>
      </c>
      <c r="C41" s="67" t="s">
        <v>4</v>
      </c>
      <c r="D41" s="42" t="s">
        <v>5</v>
      </c>
      <c r="E41" s="43" t="s">
        <v>6</v>
      </c>
      <c r="F41" s="68" t="s">
        <v>7</v>
      </c>
      <c r="G41" s="42" t="s">
        <v>8</v>
      </c>
      <c r="H41" s="71" t="s">
        <v>9</v>
      </c>
      <c r="I41" s="44" t="s">
        <v>10</v>
      </c>
      <c r="J41" s="42" t="s">
        <v>11</v>
      </c>
      <c r="K41" s="43" t="s">
        <v>12</v>
      </c>
      <c r="L41" s="45" t="s">
        <v>13</v>
      </c>
      <c r="M41" s="68" t="s">
        <v>14</v>
      </c>
      <c r="N41" s="74" t="s">
        <v>15</v>
      </c>
      <c r="O41" s="71" t="s">
        <v>16</v>
      </c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G41" s="46"/>
      <c r="BH41" s="46"/>
      <c r="BI41" s="46"/>
      <c r="BJ41" s="46"/>
      <c r="BK41" s="46"/>
      <c r="BL41" s="46"/>
      <c r="BM41" s="46"/>
      <c r="BN41" s="46"/>
      <c r="BO41" s="46"/>
      <c r="BP41" s="46"/>
      <c r="BQ41" s="46"/>
      <c r="BR41" s="46"/>
      <c r="BS41" s="46"/>
      <c r="BT41" s="46"/>
      <c r="BU41" s="46"/>
      <c r="BV41" s="46"/>
      <c r="BW41" s="46"/>
    </row>
    <row r="42" spans="1:75" s="47" customFormat="1" ht="18.75">
      <c r="A42" s="66"/>
      <c r="B42" s="67"/>
      <c r="C42" s="67"/>
      <c r="D42" s="48" t="s">
        <v>17</v>
      </c>
      <c r="E42" s="49" t="s">
        <v>18</v>
      </c>
      <c r="F42" s="69"/>
      <c r="G42" s="48" t="s">
        <v>19</v>
      </c>
      <c r="H42" s="72"/>
      <c r="I42" s="50" t="s">
        <v>20</v>
      </c>
      <c r="J42" s="48" t="s">
        <v>21</v>
      </c>
      <c r="K42" s="49" t="s">
        <v>22</v>
      </c>
      <c r="L42" s="51" t="s">
        <v>23</v>
      </c>
      <c r="M42" s="69"/>
      <c r="N42" s="75"/>
      <c r="O42" s="72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  <c r="BF42" s="46"/>
      <c r="BG42" s="46"/>
      <c r="BH42" s="46"/>
      <c r="BI42" s="46"/>
      <c r="BJ42" s="46"/>
      <c r="BK42" s="46"/>
      <c r="BL42" s="46"/>
      <c r="BM42" s="46"/>
      <c r="BN42" s="46"/>
      <c r="BO42" s="46"/>
      <c r="BP42" s="46"/>
      <c r="BQ42" s="46"/>
      <c r="BR42" s="46"/>
      <c r="BS42" s="46"/>
      <c r="BT42" s="46"/>
      <c r="BU42" s="46"/>
      <c r="BV42" s="46"/>
      <c r="BW42" s="46"/>
    </row>
    <row r="43" spans="1:75" s="47" customFormat="1" ht="18.75">
      <c r="A43" s="66"/>
      <c r="B43" s="67"/>
      <c r="C43" s="67"/>
      <c r="D43" s="52"/>
      <c r="E43" s="53" t="s">
        <v>24</v>
      </c>
      <c r="F43" s="70"/>
      <c r="G43" s="52"/>
      <c r="H43" s="73"/>
      <c r="I43" s="54"/>
      <c r="J43" s="52" t="s">
        <v>25</v>
      </c>
      <c r="K43" s="53" t="s">
        <v>26</v>
      </c>
      <c r="L43" s="55" t="s">
        <v>27</v>
      </c>
      <c r="M43" s="70"/>
      <c r="N43" s="76"/>
      <c r="O43" s="73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6"/>
      <c r="BM43" s="46"/>
      <c r="BN43" s="46"/>
      <c r="BO43" s="46"/>
      <c r="BP43" s="46"/>
      <c r="BQ43" s="46"/>
      <c r="BR43" s="46"/>
      <c r="BS43" s="46"/>
      <c r="BT43" s="46"/>
      <c r="BU43" s="46"/>
      <c r="BV43" s="46"/>
      <c r="BW43" s="46"/>
    </row>
    <row r="44" spans="1:75" s="23" customFormat="1" ht="18.75">
      <c r="A44" s="56" t="s">
        <v>58</v>
      </c>
      <c r="B44" s="20"/>
      <c r="C44" s="20"/>
      <c r="D44" s="20"/>
      <c r="E44" s="20"/>
      <c r="F44" s="20"/>
      <c r="G44" s="21"/>
      <c r="H44" s="21"/>
      <c r="I44" s="21"/>
      <c r="J44" s="21"/>
      <c r="K44" s="21"/>
      <c r="L44" s="21"/>
      <c r="M44" s="21"/>
      <c r="N44" s="21"/>
      <c r="O44" s="21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2"/>
      <c r="BU44" s="22"/>
      <c r="BV44" s="22"/>
      <c r="BW44" s="22"/>
    </row>
    <row r="45" spans="1:75" s="23" customFormat="1" ht="18.75">
      <c r="A45" s="24" t="s">
        <v>59</v>
      </c>
      <c r="B45" s="25">
        <f>59000000+7900000</f>
        <v>66900000</v>
      </c>
      <c r="C45" s="25">
        <v>75328023.02</v>
      </c>
      <c r="D45" s="27">
        <v>0</v>
      </c>
      <c r="E45" s="27">
        <v>0</v>
      </c>
      <c r="F45" s="27">
        <v>0</v>
      </c>
      <c r="G45" s="27">
        <v>0</v>
      </c>
      <c r="H45" s="27">
        <v>0</v>
      </c>
      <c r="I45" s="27">
        <v>0</v>
      </c>
      <c r="J45" s="27">
        <v>0</v>
      </c>
      <c r="K45" s="27">
        <v>0</v>
      </c>
      <c r="L45" s="27">
        <v>0</v>
      </c>
      <c r="M45" s="27">
        <v>0</v>
      </c>
      <c r="N45" s="27">
        <v>0</v>
      </c>
      <c r="O45" s="27">
        <v>0</v>
      </c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/>
      <c r="BW45" s="22"/>
    </row>
    <row r="46" spans="1:75" s="23" customFormat="1" ht="18.75">
      <c r="A46" s="24" t="s">
        <v>60</v>
      </c>
      <c r="B46" s="25">
        <f>1300000+5700000</f>
        <v>7000000</v>
      </c>
      <c r="C46" s="25">
        <v>8025879.65</v>
      </c>
      <c r="D46" s="27">
        <v>0</v>
      </c>
      <c r="E46" s="27">
        <v>0</v>
      </c>
      <c r="F46" s="27">
        <v>0</v>
      </c>
      <c r="G46" s="27">
        <v>0</v>
      </c>
      <c r="H46" s="27">
        <v>0</v>
      </c>
      <c r="I46" s="27">
        <v>0</v>
      </c>
      <c r="J46" s="27">
        <v>0</v>
      </c>
      <c r="K46" s="27">
        <v>0</v>
      </c>
      <c r="L46" s="27">
        <v>0</v>
      </c>
      <c r="M46" s="27">
        <v>0</v>
      </c>
      <c r="N46" s="27">
        <v>0</v>
      </c>
      <c r="O46" s="27">
        <v>0</v>
      </c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2"/>
    </row>
    <row r="47" spans="1:75" s="23" customFormat="1" ht="18.75">
      <c r="A47" s="24" t="s">
        <v>61</v>
      </c>
      <c r="B47" s="25">
        <f>18600000+16100000</f>
        <v>34700000</v>
      </c>
      <c r="C47" s="25">
        <v>36812051.7</v>
      </c>
      <c r="D47" s="27">
        <v>0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  <c r="J47" s="27">
        <v>0</v>
      </c>
      <c r="K47" s="27">
        <v>0</v>
      </c>
      <c r="L47" s="27">
        <v>0</v>
      </c>
      <c r="M47" s="27">
        <v>0</v>
      </c>
      <c r="N47" s="27">
        <v>0</v>
      </c>
      <c r="O47" s="27">
        <v>0</v>
      </c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  <c r="BV47" s="22"/>
      <c r="BW47" s="22"/>
    </row>
    <row r="48" spans="1:75" s="23" customFormat="1" ht="18.75">
      <c r="A48" s="24" t="s">
        <v>62</v>
      </c>
      <c r="B48" s="25">
        <f>1740000+1900000</f>
        <v>3640000</v>
      </c>
      <c r="C48" s="25">
        <v>3769716.62</v>
      </c>
      <c r="D48" s="27">
        <v>0</v>
      </c>
      <c r="E48" s="27">
        <v>0</v>
      </c>
      <c r="F48" s="27">
        <v>0</v>
      </c>
      <c r="G48" s="27">
        <v>0</v>
      </c>
      <c r="H48" s="27">
        <v>0</v>
      </c>
      <c r="I48" s="27">
        <v>0</v>
      </c>
      <c r="J48" s="27">
        <v>0</v>
      </c>
      <c r="K48" s="27">
        <v>0</v>
      </c>
      <c r="L48" s="27">
        <v>0</v>
      </c>
      <c r="M48" s="27">
        <v>0</v>
      </c>
      <c r="N48" s="27">
        <v>0</v>
      </c>
      <c r="O48" s="27">
        <v>0</v>
      </c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2"/>
      <c r="BT48" s="22"/>
      <c r="BU48" s="22"/>
      <c r="BV48" s="22"/>
      <c r="BW48" s="22"/>
    </row>
    <row r="49" spans="1:75" s="23" customFormat="1" ht="18.75">
      <c r="A49" s="24" t="s">
        <v>63</v>
      </c>
      <c r="B49" s="25">
        <v>60000</v>
      </c>
      <c r="C49" s="27">
        <v>107500</v>
      </c>
      <c r="D49" s="27">
        <v>0</v>
      </c>
      <c r="E49" s="27">
        <v>0</v>
      </c>
      <c r="F49" s="27">
        <v>0</v>
      </c>
      <c r="G49" s="27">
        <v>0</v>
      </c>
      <c r="H49" s="27">
        <v>0</v>
      </c>
      <c r="I49" s="27">
        <v>0</v>
      </c>
      <c r="J49" s="27">
        <v>0</v>
      </c>
      <c r="K49" s="27">
        <v>0</v>
      </c>
      <c r="L49" s="27">
        <v>0</v>
      </c>
      <c r="M49" s="27">
        <v>0</v>
      </c>
      <c r="N49" s="27">
        <v>0</v>
      </c>
      <c r="O49" s="27">
        <v>0</v>
      </c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22"/>
      <c r="BQ49" s="22"/>
      <c r="BR49" s="22"/>
      <c r="BS49" s="22"/>
      <c r="BT49" s="22"/>
      <c r="BU49" s="22"/>
      <c r="BV49" s="22"/>
      <c r="BW49" s="22"/>
    </row>
    <row r="50" spans="1:75" s="23" customFormat="1" ht="18.75">
      <c r="A50" s="24" t="s">
        <v>64</v>
      </c>
      <c r="B50" s="25">
        <f>510000000+47000000</f>
        <v>557000000</v>
      </c>
      <c r="C50" s="27">
        <v>587634740.79</v>
      </c>
      <c r="D50" s="27">
        <v>0</v>
      </c>
      <c r="E50" s="27">
        <v>0</v>
      </c>
      <c r="F50" s="27">
        <v>0</v>
      </c>
      <c r="G50" s="27">
        <v>0</v>
      </c>
      <c r="H50" s="27">
        <v>0</v>
      </c>
      <c r="I50" s="27">
        <v>0</v>
      </c>
      <c r="J50" s="27">
        <v>0</v>
      </c>
      <c r="K50" s="27">
        <v>0</v>
      </c>
      <c r="L50" s="27">
        <v>0</v>
      </c>
      <c r="M50" s="27">
        <v>0</v>
      </c>
      <c r="N50" s="27">
        <v>0</v>
      </c>
      <c r="O50" s="27">
        <v>0</v>
      </c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22"/>
      <c r="BR50" s="22"/>
      <c r="BS50" s="22"/>
      <c r="BT50" s="22"/>
      <c r="BU50" s="22"/>
      <c r="BV50" s="22"/>
      <c r="BW50" s="22"/>
    </row>
    <row r="51" spans="1:75" s="23" customFormat="1" ht="18.75">
      <c r="A51" s="24" t="s">
        <v>65</v>
      </c>
      <c r="B51" s="25">
        <f>109300000+5400000</f>
        <v>114700000</v>
      </c>
      <c r="C51" s="25">
        <v>114711202</v>
      </c>
      <c r="D51" s="27">
        <v>0</v>
      </c>
      <c r="E51" s="27">
        <v>0</v>
      </c>
      <c r="F51" s="27">
        <v>0</v>
      </c>
      <c r="G51" s="27">
        <v>0</v>
      </c>
      <c r="H51" s="27">
        <v>0</v>
      </c>
      <c r="I51" s="27">
        <v>0</v>
      </c>
      <c r="J51" s="27">
        <v>0</v>
      </c>
      <c r="K51" s="27">
        <v>0</v>
      </c>
      <c r="L51" s="27">
        <v>0</v>
      </c>
      <c r="M51" s="27">
        <v>0</v>
      </c>
      <c r="N51" s="27">
        <v>0</v>
      </c>
      <c r="O51" s="27">
        <v>0</v>
      </c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22"/>
      <c r="BS51" s="22"/>
      <c r="BT51" s="22"/>
      <c r="BU51" s="22"/>
      <c r="BV51" s="22"/>
      <c r="BW51" s="22"/>
    </row>
    <row r="52" spans="1:75" s="23" customFormat="1" ht="18.75">
      <c r="A52" s="57" t="s">
        <v>66</v>
      </c>
      <c r="B52" s="27">
        <v>0</v>
      </c>
      <c r="C52" s="26">
        <v>64106311.7</v>
      </c>
      <c r="D52" s="27">
        <v>0</v>
      </c>
      <c r="E52" s="27">
        <v>0</v>
      </c>
      <c r="F52" s="27">
        <v>0</v>
      </c>
      <c r="G52" s="27">
        <v>0</v>
      </c>
      <c r="H52" s="27">
        <v>0</v>
      </c>
      <c r="I52" s="27">
        <v>0</v>
      </c>
      <c r="J52" s="27">
        <v>0</v>
      </c>
      <c r="K52" s="27">
        <v>0</v>
      </c>
      <c r="L52" s="27">
        <v>0</v>
      </c>
      <c r="M52" s="27">
        <v>0</v>
      </c>
      <c r="N52" s="27">
        <v>0</v>
      </c>
      <c r="O52" s="27">
        <v>0</v>
      </c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  <c r="BS52" s="22"/>
      <c r="BT52" s="22"/>
      <c r="BU52" s="22"/>
      <c r="BV52" s="22"/>
      <c r="BW52" s="22"/>
    </row>
    <row r="53" spans="1:75" s="23" customFormat="1" ht="19.5" thickBot="1">
      <c r="A53" s="58" t="s">
        <v>67</v>
      </c>
      <c r="B53" s="34">
        <f>SUM(B45:B52)</f>
        <v>784000000</v>
      </c>
      <c r="C53" s="34">
        <f aca="true" t="shared" si="2" ref="C53:O53">SUM(C45:C52)</f>
        <v>890495425.48</v>
      </c>
      <c r="D53" s="34">
        <f t="shared" si="2"/>
        <v>0</v>
      </c>
      <c r="E53" s="34">
        <f t="shared" si="2"/>
        <v>0</v>
      </c>
      <c r="F53" s="34">
        <f t="shared" si="2"/>
        <v>0</v>
      </c>
      <c r="G53" s="34">
        <f t="shared" si="2"/>
        <v>0</v>
      </c>
      <c r="H53" s="34">
        <f t="shared" si="2"/>
        <v>0</v>
      </c>
      <c r="I53" s="34">
        <f t="shared" si="2"/>
        <v>0</v>
      </c>
      <c r="J53" s="34">
        <f t="shared" si="2"/>
        <v>0</v>
      </c>
      <c r="K53" s="34">
        <f t="shared" si="2"/>
        <v>0</v>
      </c>
      <c r="L53" s="34">
        <f t="shared" si="2"/>
        <v>0</v>
      </c>
      <c r="M53" s="34">
        <f t="shared" si="2"/>
        <v>0</v>
      </c>
      <c r="N53" s="34">
        <f t="shared" si="2"/>
        <v>0</v>
      </c>
      <c r="O53" s="34">
        <f t="shared" si="2"/>
        <v>0</v>
      </c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2"/>
      <c r="BL53" s="22"/>
      <c r="BM53" s="22"/>
      <c r="BN53" s="22"/>
      <c r="BO53" s="22"/>
      <c r="BP53" s="22"/>
      <c r="BQ53" s="22"/>
      <c r="BR53" s="22"/>
      <c r="BS53" s="22"/>
      <c r="BT53" s="22"/>
      <c r="BU53" s="22"/>
      <c r="BV53" s="22"/>
      <c r="BW53" s="22"/>
    </row>
    <row r="54" spans="1:75" s="23" customFormat="1" ht="20.25" thickBot="1" thickTop="1">
      <c r="A54" s="59" t="s">
        <v>68</v>
      </c>
      <c r="B54" s="22"/>
      <c r="C54" s="60">
        <f>+C53-C36</f>
        <v>74617975.63</v>
      </c>
      <c r="D54" s="22"/>
      <c r="E54" s="22"/>
      <c r="F54" s="22"/>
      <c r="G54" s="61"/>
      <c r="H54" s="61"/>
      <c r="I54" s="61"/>
      <c r="J54" s="61"/>
      <c r="K54" s="61"/>
      <c r="L54" s="61"/>
      <c r="M54" s="61"/>
      <c r="N54" s="61"/>
      <c r="O54" s="61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T54" s="22"/>
      <c r="BU54" s="22"/>
      <c r="BV54" s="22"/>
      <c r="BW54" s="22"/>
    </row>
    <row r="55" spans="2:75" s="23" customFormat="1" ht="19.5" thickTop="1">
      <c r="B55" s="22"/>
      <c r="C55" s="22"/>
      <c r="D55" s="22"/>
      <c r="E55" s="22"/>
      <c r="F55" s="22"/>
      <c r="G55" s="61"/>
      <c r="H55" s="61"/>
      <c r="I55" s="61"/>
      <c r="J55" s="61"/>
      <c r="K55" s="61"/>
      <c r="L55" s="61"/>
      <c r="M55" s="61"/>
      <c r="N55" s="61"/>
      <c r="O55" s="61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2"/>
      <c r="BU55" s="22"/>
      <c r="BV55" s="22"/>
      <c r="BW55" s="22"/>
    </row>
  </sheetData>
  <sheetProtection/>
  <mergeCells count="20">
    <mergeCell ref="A1:O1"/>
    <mergeCell ref="A2:O2"/>
    <mergeCell ref="A3:O3"/>
    <mergeCell ref="A5:A7"/>
    <mergeCell ref="B5:B7"/>
    <mergeCell ref="C5:C7"/>
    <mergeCell ref="F5:F7"/>
    <mergeCell ref="H5:H7"/>
    <mergeCell ref="M5:M7"/>
    <mergeCell ref="N5:N7"/>
    <mergeCell ref="O5:O7"/>
    <mergeCell ref="A38:O38"/>
    <mergeCell ref="A41:A43"/>
    <mergeCell ref="B41:B43"/>
    <mergeCell ref="C41:C43"/>
    <mergeCell ref="F41:F43"/>
    <mergeCell ref="H41:H43"/>
    <mergeCell ref="M41:M43"/>
    <mergeCell ref="N41:N43"/>
    <mergeCell ref="O41:O43"/>
  </mergeCells>
  <printOptions/>
  <pageMargins left="0.1968503937007874" right="0.1968503937007874" top="0.5905511811023623" bottom="0" header="0.3937007874015748" footer="0"/>
  <pageSetup horizontalDpi="600" verticalDpi="600" orientation="landscape" paperSize="5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</dc:creator>
  <cp:keywords/>
  <dc:description/>
  <cp:lastModifiedBy>Rich</cp:lastModifiedBy>
  <dcterms:created xsi:type="dcterms:W3CDTF">2015-10-22T06:31:48Z</dcterms:created>
  <dcterms:modified xsi:type="dcterms:W3CDTF">2015-11-05T09:15:15Z</dcterms:modified>
  <cp:category/>
  <cp:version/>
  <cp:contentType/>
  <cp:contentStatus/>
</cp:coreProperties>
</file>